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7.xml" ContentType="application/vnd.openxmlformats-officedocument.drawingml.chartshapes+xml"/>
  <Override PartName="/xl/charts/chart19.xml" ContentType="application/vnd.openxmlformats-officedocument.drawingml.chart+xml"/>
  <Override PartName="/xl/drawings/drawing18.xml" ContentType="application/vnd.openxmlformats-officedocument.drawingml.chartshapes+xml"/>
  <Override PartName="/xl/charts/chart20.xml" ContentType="application/vnd.openxmlformats-officedocument.drawingml.chart+xml"/>
  <Override PartName="/xl/drawings/drawing19.xml" ContentType="application/vnd.openxmlformats-officedocument.drawingml.chartshapes+xml"/>
  <Override PartName="/xl/charts/chart21.xml" ContentType="application/vnd.openxmlformats-officedocument.drawingml.chart+xml"/>
  <Override PartName="/xl/drawings/drawing20.xml" ContentType="application/vnd.openxmlformats-officedocument.drawingml.chartshapes+xml"/>
  <Override PartName="/xl/charts/chart22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23.xml" ContentType="application/vnd.openxmlformats-officedocument.drawingml.chart+xml"/>
  <Override PartName="/xl/drawings/drawing23.xml" ContentType="application/vnd.openxmlformats-officedocument.drawing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otsconnect-my.sharepoint.com/personal/andrew_knight_transport_gov_scot/Documents/RRCS2023/Datasets/"/>
    </mc:Choice>
  </mc:AlternateContent>
  <xr:revisionPtr revIDLastSave="1" documentId="8_{216778C2-63CB-4BAD-BC02-45543F4A01DD}" xr6:coauthVersionLast="47" xr6:coauthVersionMax="47" xr10:uidLastSave="{FBDF9EC8-2270-4E51-A2E6-28F298897216}"/>
  <bookViews>
    <workbookView xWindow="-120" yWindow="-120" windowWidth="29040" windowHeight="15840" activeTab="2" xr2:uid="{08EE57EA-43F8-413E-9398-A124C1E0E28C}"/>
  </bookViews>
  <sheets>
    <sheet name="Figure1" sheetId="2" r:id="rId1"/>
    <sheet name="Figures 2&amp;3" sheetId="3" r:id="rId2"/>
    <sheet name="Figures 4&amp;5" sheetId="4" r:id="rId3"/>
    <sheet name="Figure6" sheetId="5" r:id="rId4"/>
    <sheet name="Figure7" sheetId="6" r:id="rId5"/>
    <sheet name="Fig 8a Headline targets" sheetId="7" r:id="rId6"/>
    <sheet name="Fig 8b Other targets" sheetId="8" r:id="rId7"/>
    <sheet name="Figure 9" sheetId="9" r:id="rId8"/>
    <sheet name="Figure10" sheetId="10" r:id="rId9"/>
  </sheets>
  <externalReferences>
    <externalReference r:id="rId10"/>
    <externalReference r:id="rId11"/>
    <externalReference r:id="rId12"/>
  </externalReferences>
  <definedNames>
    <definedName name="\A" localSheetId="5">#REF!</definedName>
    <definedName name="\A">#REF!</definedName>
    <definedName name="\B" localSheetId="5">#REF!</definedName>
    <definedName name="\B">#REF!</definedName>
    <definedName name="\C" localSheetId="5">#REF!</definedName>
    <definedName name="\C">#REF!</definedName>
    <definedName name="\D" localSheetId="5">#REF!</definedName>
    <definedName name="\D">#REF!</definedName>
    <definedName name="\E" localSheetId="5">#REF!</definedName>
    <definedName name="\E">#REF!</definedName>
    <definedName name="\F" localSheetId="5">#REF!</definedName>
    <definedName name="\F">#REF!</definedName>
    <definedName name="\G" localSheetId="5">#REF!</definedName>
    <definedName name="\G">#REF!</definedName>
    <definedName name="____new2">#REF!</definedName>
    <definedName name="___new2">#REF!</definedName>
    <definedName name="__new2">#REF!</definedName>
    <definedName name="_Fill" localSheetId="5" hidden="1">#REF!</definedName>
    <definedName name="_Fill" hidden="1">#REF!</definedName>
    <definedName name="_new2" localSheetId="5">#REF!</definedName>
    <definedName name="_new2">#REF!</definedName>
    <definedName name="_Order1" hidden="1">255</definedName>
    <definedName name="_Z">#REF!</definedName>
    <definedName name="aa">#REF!</definedName>
    <definedName name="adjustacc">#REF!</definedName>
    <definedName name="b">#REF!</definedName>
    <definedName name="compnum" localSheetId="5">#REF!</definedName>
    <definedName name="compnum">#REF!</definedName>
    <definedName name="MACROS">[1]Table!$M$1:$IG$8163</definedName>
    <definedName name="MACROS2" localSheetId="5">#REF!</definedName>
    <definedName name="MACROS2">#REF!</definedName>
    <definedName name="new" localSheetId="5" hidden="1">#REF!</definedName>
    <definedName name="new" hidden="1">#REF!</definedName>
    <definedName name="_xlnm.Print_Area" localSheetId="5">'Fig 8a Headline targets'!$A$34:$Q$171</definedName>
    <definedName name="_xlnm.Print_Area" localSheetId="6">'Fig 8b Other targets'!$A$34:$Q$204</definedName>
    <definedName name="_xlnm.Print_Area" localSheetId="3">Figure6!$A$4:$M$73</definedName>
    <definedName name="_xlnm.Print_Area" localSheetId="4">Figure7!$A$77:$M$146</definedName>
    <definedName name="_xlnm.Print_Area" localSheetId="2">'Figures 4&amp;5'!$A$1:$O$87</definedName>
    <definedName name="SHEETA" localSheetId="5">#REF!</definedName>
    <definedName name="SHEETA">#REF!</definedName>
    <definedName name="sheetab">#REF!</definedName>
    <definedName name="SHEETB" localSheetId="5">#REF!</definedName>
    <definedName name="SHEETB">#REF!</definedName>
    <definedName name="SHEETC" localSheetId="5">#REF!</definedName>
    <definedName name="SHEETC">#REF!</definedName>
    <definedName name="SHEETE" localSheetId="5">#REF!</definedName>
    <definedName name="SHEETE">#REF!</definedName>
    <definedName name="SHEETF" localSheetId="5">#REF!</definedName>
    <definedName name="SHEETF">#REF!</definedName>
    <definedName name="SHEETG" localSheetId="5">#REF!</definedName>
    <definedName name="SHEETG">#REF!</definedName>
    <definedName name="test">#REF!</definedName>
    <definedName name="TIME">[1]Table!$E$1:$IG$8163</definedName>
    <definedName name="TIME2" localSheetId="5">#REF!</definedName>
    <definedName name="TIME2">#REF!</definedName>
    <definedName name="Value_Year">'[2]Uprating series'!$B$4</definedName>
    <definedName name="WHOLE">[1]Table!$BZ$371</definedName>
    <definedName name="WHOLE2" localSheetId="5">#REF!</definedName>
    <definedName name="WHOLE2">#REF!</definedName>
    <definedName name="z">#REF!</definedName>
    <definedName name="Z_D71BBD52_16DC_11D5_A981_00C04FA41A57_.wvu.PrintArea" localSheetId="4" hidden="1">Figure7!$A$60:$L$135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7" i="10" l="1"/>
  <c r="E87" i="10"/>
  <c r="F86" i="10"/>
  <c r="E86" i="10"/>
  <c r="F85" i="10"/>
  <c r="E85" i="10"/>
  <c r="F84" i="10"/>
  <c r="E84" i="10"/>
  <c r="H83" i="10"/>
  <c r="F83" i="10"/>
  <c r="E83" i="10"/>
  <c r="H82" i="10"/>
  <c r="F82" i="10"/>
  <c r="E82" i="10"/>
  <c r="H81" i="10"/>
  <c r="F81" i="10"/>
  <c r="E81" i="10"/>
  <c r="H80" i="10"/>
  <c r="F80" i="10"/>
  <c r="E80" i="10"/>
  <c r="H79" i="10"/>
  <c r="F79" i="10"/>
  <c r="E79" i="10"/>
  <c r="H78" i="10"/>
  <c r="F78" i="10"/>
  <c r="E78" i="10"/>
  <c r="H77" i="10"/>
  <c r="F77" i="10"/>
  <c r="E77" i="10"/>
  <c r="H76" i="10"/>
  <c r="F76" i="10"/>
  <c r="E76" i="10"/>
  <c r="H75" i="10"/>
  <c r="F75" i="10"/>
  <c r="E75" i="10"/>
  <c r="H74" i="10"/>
  <c r="F74" i="10"/>
  <c r="E74" i="10"/>
  <c r="H73" i="10"/>
  <c r="F73" i="10"/>
  <c r="E73" i="10"/>
  <c r="H72" i="10"/>
  <c r="F72" i="10"/>
  <c r="E72" i="10"/>
  <c r="H71" i="10"/>
  <c r="F71" i="10"/>
  <c r="E71" i="10"/>
  <c r="G70" i="10"/>
  <c r="F70" i="10"/>
  <c r="E70" i="10"/>
  <c r="G69" i="10"/>
  <c r="F69" i="10"/>
  <c r="E69" i="10"/>
  <c r="G68" i="10"/>
  <c r="F68" i="10"/>
  <c r="E68" i="10"/>
  <c r="G67" i="10"/>
  <c r="F67" i="10"/>
  <c r="E67" i="10"/>
  <c r="G66" i="10"/>
  <c r="F66" i="10"/>
  <c r="E66" i="10"/>
  <c r="G65" i="10"/>
  <c r="F65" i="10"/>
  <c r="E65" i="10"/>
  <c r="G64" i="10"/>
  <c r="F64" i="10"/>
  <c r="E64" i="10"/>
  <c r="G63" i="10"/>
  <c r="F63" i="10"/>
  <c r="E63" i="10"/>
  <c r="G62" i="10"/>
  <c r="F62" i="10"/>
  <c r="E62" i="10"/>
  <c r="G61" i="10"/>
  <c r="F61" i="10"/>
  <c r="E61" i="10"/>
  <c r="G60" i="10"/>
  <c r="F60" i="10"/>
  <c r="E60" i="10"/>
  <c r="G59" i="10"/>
  <c r="F59" i="10"/>
  <c r="E59" i="10"/>
  <c r="G58" i="10"/>
  <c r="F58" i="10"/>
  <c r="E58" i="10"/>
  <c r="G57" i="10"/>
  <c r="F57" i="10"/>
  <c r="E57" i="10"/>
  <c r="G56" i="10"/>
  <c r="F56" i="10"/>
  <c r="E56" i="10"/>
  <c r="G55" i="10"/>
  <c r="F55" i="10"/>
  <c r="E55" i="10"/>
  <c r="E82" i="9"/>
  <c r="D82" i="9"/>
  <c r="E81" i="9"/>
  <c r="D81" i="9"/>
  <c r="E80" i="9"/>
  <c r="D80" i="9"/>
  <c r="E79" i="9"/>
  <c r="D79" i="9"/>
  <c r="E78" i="9"/>
  <c r="D78" i="9"/>
  <c r="E77" i="9"/>
  <c r="D77" i="9"/>
  <c r="E76" i="9"/>
  <c r="D76" i="9"/>
  <c r="E75" i="9"/>
  <c r="D75" i="9"/>
  <c r="E74" i="9"/>
  <c r="D74" i="9"/>
  <c r="E73" i="9"/>
  <c r="D73" i="9"/>
  <c r="E72" i="9"/>
  <c r="D72" i="9"/>
  <c r="E71" i="9"/>
  <c r="D71" i="9"/>
  <c r="E70" i="9"/>
  <c r="D70" i="9"/>
  <c r="E69" i="9"/>
  <c r="D69" i="9"/>
  <c r="E68" i="9"/>
  <c r="D68" i="9"/>
  <c r="E67" i="9"/>
  <c r="D67" i="9"/>
  <c r="E66" i="9"/>
  <c r="D66" i="9"/>
  <c r="E65" i="9"/>
  <c r="D65" i="9"/>
  <c r="E64" i="9"/>
  <c r="D64" i="9"/>
  <c r="E63" i="9"/>
  <c r="D63" i="9"/>
  <c r="E62" i="9"/>
  <c r="D62" i="9"/>
  <c r="E61" i="9"/>
  <c r="D61" i="9"/>
  <c r="E60" i="9"/>
  <c r="D60" i="9"/>
  <c r="E59" i="9"/>
  <c r="D59" i="9"/>
  <c r="E58" i="9"/>
  <c r="D58" i="9"/>
  <c r="E57" i="9"/>
  <c r="D57" i="9"/>
  <c r="E56" i="9"/>
  <c r="D56" i="9"/>
  <c r="E55" i="9"/>
  <c r="D55" i="9"/>
  <c r="E54" i="9"/>
  <c r="D54" i="9"/>
  <c r="E53" i="9"/>
  <c r="D53" i="9"/>
  <c r="E52" i="9"/>
  <c r="D52" i="9"/>
  <c r="E51" i="9"/>
  <c r="D51" i="9"/>
  <c r="E50" i="9"/>
  <c r="D50" i="9"/>
  <c r="R186" i="8"/>
  <c r="R183" i="8"/>
  <c r="R181" i="8"/>
  <c r="R178" i="8"/>
  <c r="R175" i="8"/>
  <c r="R156" i="8"/>
  <c r="R188" i="8" s="1"/>
  <c r="R155" i="8"/>
  <c r="R187" i="8" s="1"/>
  <c r="R154" i="8"/>
  <c r="R153" i="8"/>
  <c r="R185" i="8" s="1"/>
  <c r="R152" i="8"/>
  <c r="R184" i="8" s="1"/>
  <c r="R151" i="8"/>
  <c r="R150" i="8"/>
  <c r="R182" i="8" s="1"/>
  <c r="R149" i="8"/>
  <c r="R148" i="8"/>
  <c r="R180" i="8" s="1"/>
  <c r="R147" i="8"/>
  <c r="R179" i="8" s="1"/>
  <c r="R146" i="8"/>
  <c r="R145" i="8"/>
  <c r="R177" i="8" s="1"/>
  <c r="R144" i="8"/>
  <c r="R176" i="8" s="1"/>
  <c r="R143" i="8"/>
  <c r="R142" i="8"/>
  <c r="R174" i="8" s="1"/>
  <c r="R119" i="8"/>
  <c r="R113" i="8"/>
  <c r="R108" i="8"/>
  <c r="R87" i="8"/>
  <c r="R120" i="8" s="1"/>
  <c r="R85" i="8"/>
  <c r="R118" i="8" s="1"/>
  <c r="R82" i="8"/>
  <c r="R115" i="8" s="1"/>
  <c r="R79" i="8"/>
  <c r="R112" i="8" s="1"/>
  <c r="R77" i="8"/>
  <c r="R110" i="8" s="1"/>
  <c r="R74" i="8"/>
  <c r="R107" i="8" s="1"/>
  <c r="R52" i="8"/>
  <c r="R51" i="8"/>
  <c r="R86" i="8" s="1"/>
  <c r="R50" i="8"/>
  <c r="R49" i="8"/>
  <c r="R84" i="8" s="1"/>
  <c r="R117" i="8" s="1"/>
  <c r="R48" i="8"/>
  <c r="R83" i="8" s="1"/>
  <c r="R116" i="8" s="1"/>
  <c r="R47" i="8"/>
  <c r="R46" i="8"/>
  <c r="R81" i="8" s="1"/>
  <c r="R114" i="8" s="1"/>
  <c r="R45" i="8"/>
  <c r="R80" i="8" s="1"/>
  <c r="R44" i="8"/>
  <c r="R43" i="8"/>
  <c r="R78" i="8" s="1"/>
  <c r="R111" i="8" s="1"/>
  <c r="R42" i="8"/>
  <c r="R41" i="8"/>
  <c r="R76" i="8" s="1"/>
  <c r="R109" i="8" s="1"/>
  <c r="R40" i="8"/>
  <c r="R75" i="8" s="1"/>
  <c r="R39" i="8"/>
  <c r="R38" i="8"/>
  <c r="R73" i="8" s="1"/>
  <c r="R106" i="8" s="1"/>
  <c r="AG30" i="8"/>
  <c r="Z30" i="8"/>
  <c r="S30" i="8"/>
  <c r="L30" i="8"/>
  <c r="E30" i="8"/>
  <c r="Z28" i="8"/>
  <c r="Z31" i="8" s="1"/>
  <c r="Z32" i="8" s="1"/>
  <c r="S28" i="8"/>
  <c r="S31" i="8" s="1"/>
  <c r="R28" i="8"/>
  <c r="AH15" i="8"/>
  <c r="AH16" i="8" s="1"/>
  <c r="AH17" i="8" s="1"/>
  <c r="AH18" i="8" s="1"/>
  <c r="AH19" i="8" s="1"/>
  <c r="AH20" i="8" s="1"/>
  <c r="AH21" i="8" s="1"/>
  <c r="AH22" i="8" s="1"/>
  <c r="AH23" i="8" s="1"/>
  <c r="AH24" i="8" s="1"/>
  <c r="AH25" i="8" s="1"/>
  <c r="AH26" i="8" s="1"/>
  <c r="AH27" i="8" s="1"/>
  <c r="AH28" i="8" s="1"/>
  <c r="AH14" i="8"/>
  <c r="AA14" i="8"/>
  <c r="T14" i="8"/>
  <c r="M14" i="8"/>
  <c r="F14" i="8"/>
  <c r="AD11" i="8"/>
  <c r="AF28" i="8" s="1"/>
  <c r="W11" i="8"/>
  <c r="Y28" i="8" s="1"/>
  <c r="P11" i="8"/>
  <c r="Q11" i="8" s="1"/>
  <c r="Q12" i="8" s="1"/>
  <c r="Q13" i="8" s="1"/>
  <c r="Q14" i="8" s="1"/>
  <c r="I11" i="8"/>
  <c r="B11" i="8"/>
  <c r="D28" i="8" s="1"/>
  <c r="AH6" i="8"/>
  <c r="AG28" i="8" s="1"/>
  <c r="AG31" i="8" s="1"/>
  <c r="AG32" i="8" s="1"/>
  <c r="AA6" i="8"/>
  <c r="T6" i="8"/>
  <c r="M6" i="8"/>
  <c r="L28" i="8" s="1"/>
  <c r="L31" i="8" s="1"/>
  <c r="L32" i="8" s="1"/>
  <c r="F6" i="8"/>
  <c r="E28" i="8" s="1"/>
  <c r="E31" i="8" s="1"/>
  <c r="E32" i="8" s="1"/>
  <c r="R156" i="7"/>
  <c r="R155" i="7"/>
  <c r="R154" i="7"/>
  <c r="R153" i="7"/>
  <c r="R152" i="7"/>
  <c r="R151" i="7"/>
  <c r="R150" i="7"/>
  <c r="R149" i="7"/>
  <c r="R148" i="7"/>
  <c r="R147" i="7"/>
  <c r="R146" i="7"/>
  <c r="R145" i="7"/>
  <c r="R144" i="7"/>
  <c r="R143" i="7"/>
  <c r="R142" i="7"/>
  <c r="R119" i="7"/>
  <c r="W111" i="7"/>
  <c r="W110" i="7"/>
  <c r="W109" i="7"/>
  <c r="W108" i="7"/>
  <c r="W107" i="7"/>
  <c r="W106" i="7"/>
  <c r="R87" i="7"/>
  <c r="R120" i="7" s="1"/>
  <c r="R85" i="7"/>
  <c r="R118" i="7" s="1"/>
  <c r="R83" i="7"/>
  <c r="R116" i="7" s="1"/>
  <c r="R77" i="7"/>
  <c r="R110" i="7" s="1"/>
  <c r="R74" i="7"/>
  <c r="R107" i="7" s="1"/>
  <c r="R52" i="7"/>
  <c r="R51" i="7"/>
  <c r="R86" i="7" s="1"/>
  <c r="R50" i="7"/>
  <c r="R49" i="7"/>
  <c r="R84" i="7" s="1"/>
  <c r="R117" i="7" s="1"/>
  <c r="R48" i="7"/>
  <c r="R47" i="7"/>
  <c r="R82" i="7" s="1"/>
  <c r="R115" i="7" s="1"/>
  <c r="R46" i="7"/>
  <c r="R81" i="7" s="1"/>
  <c r="R114" i="7" s="1"/>
  <c r="R45" i="7"/>
  <c r="R80" i="7" s="1"/>
  <c r="R113" i="7" s="1"/>
  <c r="R44" i="7"/>
  <c r="R79" i="7" s="1"/>
  <c r="R112" i="7" s="1"/>
  <c r="R43" i="7"/>
  <c r="R78" i="7" s="1"/>
  <c r="R111" i="7" s="1"/>
  <c r="R42" i="7"/>
  <c r="R41" i="7"/>
  <c r="R76" i="7" s="1"/>
  <c r="R109" i="7" s="1"/>
  <c r="R40" i="7"/>
  <c r="R75" i="7" s="1"/>
  <c r="R108" i="7" s="1"/>
  <c r="R39" i="7"/>
  <c r="U38" i="7"/>
  <c r="R38" i="7"/>
  <c r="R73" i="7" s="1"/>
  <c r="R106" i="7" s="1"/>
  <c r="Z30" i="7"/>
  <c r="S30" i="7"/>
  <c r="L30" i="7"/>
  <c r="E30" i="7"/>
  <c r="Z28" i="7"/>
  <c r="Z31" i="7" s="1"/>
  <c r="Z32" i="7" s="1"/>
  <c r="Y28" i="7"/>
  <c r="S28" i="7"/>
  <c r="S31" i="7" s="1"/>
  <c r="S32" i="7" s="1"/>
  <c r="E28" i="7"/>
  <c r="E31" i="7" s="1"/>
  <c r="E32" i="7" s="1"/>
  <c r="AA14" i="7"/>
  <c r="AA15" i="7" s="1"/>
  <c r="AA16" i="7" s="1"/>
  <c r="AA17" i="7" s="1"/>
  <c r="AA18" i="7" s="1"/>
  <c r="AA19" i="7" s="1"/>
  <c r="AA20" i="7" s="1"/>
  <c r="AA21" i="7" s="1"/>
  <c r="AA22" i="7" s="1"/>
  <c r="AA23" i="7" s="1"/>
  <c r="AA24" i="7" s="1"/>
  <c r="AA25" i="7" s="1"/>
  <c r="AA26" i="7" s="1"/>
  <c r="AA27" i="7" s="1"/>
  <c r="AA28" i="7" s="1"/>
  <c r="T14" i="7"/>
  <c r="M14" i="7"/>
  <c r="F14" i="7"/>
  <c r="C13" i="7"/>
  <c r="U39" i="7" s="1"/>
  <c r="C12" i="7"/>
  <c r="W11" i="7"/>
  <c r="X11" i="7" s="1"/>
  <c r="X12" i="7" s="1"/>
  <c r="X13" i="7" s="1"/>
  <c r="X14" i="7" s="1"/>
  <c r="P11" i="7"/>
  <c r="R28" i="7" s="1"/>
  <c r="I11" i="7"/>
  <c r="K28" i="7" s="1"/>
  <c r="AA6" i="7"/>
  <c r="T6" i="7"/>
  <c r="M6" i="7"/>
  <c r="L28" i="7" s="1"/>
  <c r="L31" i="7" s="1"/>
  <c r="L32" i="7" s="1"/>
  <c r="F6" i="7"/>
  <c r="D28" i="7" s="1"/>
  <c r="F75" i="6"/>
  <c r="E75" i="6"/>
  <c r="D75" i="6"/>
  <c r="C75" i="6"/>
  <c r="B75" i="6"/>
  <c r="F74" i="6"/>
  <c r="E74" i="6"/>
  <c r="D74" i="6"/>
  <c r="C74" i="6"/>
  <c r="B74" i="6"/>
  <c r="F73" i="6"/>
  <c r="E73" i="6"/>
  <c r="D73" i="6"/>
  <c r="C73" i="6"/>
  <c r="B73" i="6"/>
  <c r="F72" i="6"/>
  <c r="E72" i="6"/>
  <c r="D72" i="6"/>
  <c r="C72" i="6"/>
  <c r="B72" i="6"/>
  <c r="F71" i="6"/>
  <c r="E71" i="6"/>
  <c r="D71" i="6"/>
  <c r="C71" i="6"/>
  <c r="B71" i="6"/>
  <c r="F70" i="6"/>
  <c r="E70" i="6"/>
  <c r="D70" i="6"/>
  <c r="C70" i="6"/>
  <c r="B70" i="6"/>
  <c r="F69" i="6"/>
  <c r="E69" i="6"/>
  <c r="D69" i="6"/>
  <c r="C69" i="6"/>
  <c r="B69" i="6"/>
  <c r="F68" i="6"/>
  <c r="E68" i="6"/>
  <c r="D68" i="6"/>
  <c r="C68" i="6"/>
  <c r="B68" i="6"/>
  <c r="F67" i="6"/>
  <c r="E67" i="6"/>
  <c r="D67" i="6"/>
  <c r="C67" i="6"/>
  <c r="B67" i="6"/>
  <c r="F66" i="6"/>
  <c r="E66" i="6"/>
  <c r="D66" i="6"/>
  <c r="C66" i="6"/>
  <c r="B66" i="6"/>
  <c r="F65" i="6"/>
  <c r="E65" i="6"/>
  <c r="D65" i="6"/>
  <c r="C65" i="6"/>
  <c r="B65" i="6"/>
  <c r="F64" i="6"/>
  <c r="E64" i="6"/>
  <c r="D64" i="6"/>
  <c r="C64" i="6"/>
  <c r="B64" i="6"/>
  <c r="F63" i="6"/>
  <c r="E63" i="6"/>
  <c r="D63" i="6"/>
  <c r="C63" i="6"/>
  <c r="B63" i="6"/>
  <c r="F62" i="6"/>
  <c r="E62" i="6"/>
  <c r="D62" i="6"/>
  <c r="C62" i="6"/>
  <c r="B62" i="6"/>
  <c r="F61" i="6"/>
  <c r="E61" i="6"/>
  <c r="D61" i="6"/>
  <c r="C61" i="6"/>
  <c r="B61" i="6"/>
  <c r="F60" i="6"/>
  <c r="E60" i="6"/>
  <c r="D60" i="6"/>
  <c r="C60" i="6"/>
  <c r="B60" i="6"/>
  <c r="F59" i="6"/>
  <c r="E59" i="6"/>
  <c r="D59" i="6"/>
  <c r="C59" i="6"/>
  <c r="B59" i="6"/>
  <c r="F58" i="6"/>
  <c r="E58" i="6"/>
  <c r="D58" i="6"/>
  <c r="C58" i="6"/>
  <c r="B58" i="6"/>
  <c r="F57" i="6"/>
  <c r="E57" i="6"/>
  <c r="D57" i="6"/>
  <c r="C57" i="6"/>
  <c r="B57" i="6"/>
  <c r="F56" i="6"/>
  <c r="E56" i="6"/>
  <c r="D56" i="6"/>
  <c r="C56" i="6"/>
  <c r="B56" i="6"/>
  <c r="F55" i="6"/>
  <c r="E55" i="6"/>
  <c r="D55" i="6"/>
  <c r="C55" i="6"/>
  <c r="B55" i="6"/>
  <c r="F54" i="6"/>
  <c r="E54" i="6"/>
  <c r="D54" i="6"/>
  <c r="C54" i="6"/>
  <c r="B54" i="6"/>
  <c r="F53" i="6"/>
  <c r="E53" i="6"/>
  <c r="D53" i="6"/>
  <c r="C53" i="6"/>
  <c r="B53" i="6"/>
  <c r="F52" i="6"/>
  <c r="E52" i="6"/>
  <c r="D52" i="6"/>
  <c r="C52" i="6"/>
  <c r="B52" i="6"/>
  <c r="F51" i="6"/>
  <c r="E51" i="6"/>
  <c r="D51" i="6"/>
  <c r="C51" i="6"/>
  <c r="B51" i="6"/>
  <c r="F50" i="6"/>
  <c r="E50" i="6"/>
  <c r="D50" i="6"/>
  <c r="C50" i="6"/>
  <c r="B50" i="6"/>
  <c r="F49" i="6"/>
  <c r="E49" i="6"/>
  <c r="D49" i="6"/>
  <c r="C49" i="6"/>
  <c r="B49" i="6"/>
  <c r="F48" i="6"/>
  <c r="E48" i="6"/>
  <c r="D48" i="6"/>
  <c r="C48" i="6"/>
  <c r="B48" i="6"/>
  <c r="F47" i="6"/>
  <c r="E47" i="6"/>
  <c r="D47" i="6"/>
  <c r="C47" i="6"/>
  <c r="B47" i="6"/>
  <c r="F46" i="6"/>
  <c r="E46" i="6"/>
  <c r="D46" i="6"/>
  <c r="C46" i="6"/>
  <c r="B46" i="6"/>
  <c r="F45" i="6"/>
  <c r="E45" i="6"/>
  <c r="D45" i="6"/>
  <c r="C45" i="6"/>
  <c r="B45" i="6"/>
  <c r="F44" i="6"/>
  <c r="E44" i="6"/>
  <c r="D44" i="6"/>
  <c r="C44" i="6"/>
  <c r="B44" i="6"/>
  <c r="F43" i="6"/>
  <c r="E43" i="6"/>
  <c r="D43" i="6"/>
  <c r="C43" i="6"/>
  <c r="B43" i="6"/>
  <c r="F42" i="6"/>
  <c r="E42" i="6"/>
  <c r="D42" i="6"/>
  <c r="C42" i="6"/>
  <c r="B42" i="6"/>
  <c r="F41" i="6"/>
  <c r="E41" i="6"/>
  <c r="D41" i="6"/>
  <c r="C41" i="6"/>
  <c r="B41" i="6"/>
  <c r="F40" i="6"/>
  <c r="E40" i="6"/>
  <c r="D40" i="6"/>
  <c r="C40" i="6"/>
  <c r="B40" i="6"/>
  <c r="F39" i="6"/>
  <c r="E39" i="6"/>
  <c r="D39" i="6"/>
  <c r="C39" i="6"/>
  <c r="B39" i="6"/>
  <c r="F38" i="6"/>
  <c r="E38" i="6"/>
  <c r="D38" i="6"/>
  <c r="C38" i="6"/>
  <c r="B38" i="6"/>
  <c r="F37" i="6"/>
  <c r="E37" i="6"/>
  <c r="D37" i="6"/>
  <c r="C37" i="6"/>
  <c r="B37" i="6"/>
  <c r="F36" i="6"/>
  <c r="E36" i="6"/>
  <c r="D36" i="6"/>
  <c r="C36" i="6"/>
  <c r="B36" i="6"/>
  <c r="F35" i="6"/>
  <c r="E35" i="6"/>
  <c r="D35" i="6"/>
  <c r="C35" i="6"/>
  <c r="B35" i="6"/>
  <c r="F34" i="6"/>
  <c r="E34" i="6"/>
  <c r="D34" i="6"/>
  <c r="C34" i="6"/>
  <c r="B34" i="6"/>
  <c r="F33" i="6"/>
  <c r="E33" i="6"/>
  <c r="D33" i="6"/>
  <c r="C33" i="6"/>
  <c r="B33" i="6"/>
  <c r="F32" i="6"/>
  <c r="E32" i="6"/>
  <c r="D32" i="6"/>
  <c r="C32" i="6"/>
  <c r="B32" i="6"/>
  <c r="F31" i="6"/>
  <c r="E31" i="6"/>
  <c r="D31" i="6"/>
  <c r="C31" i="6"/>
  <c r="B31" i="6"/>
  <c r="F30" i="6"/>
  <c r="E30" i="6"/>
  <c r="D30" i="6"/>
  <c r="C30" i="6"/>
  <c r="B30" i="6"/>
  <c r="F29" i="6"/>
  <c r="E29" i="6"/>
  <c r="D29" i="6"/>
  <c r="C29" i="6"/>
  <c r="B29" i="6"/>
  <c r="F28" i="6"/>
  <c r="E28" i="6"/>
  <c r="D28" i="6"/>
  <c r="C28" i="6"/>
  <c r="B28" i="6"/>
  <c r="F27" i="6"/>
  <c r="E27" i="6"/>
  <c r="D27" i="6"/>
  <c r="C27" i="6"/>
  <c r="B27" i="6"/>
  <c r="F26" i="6"/>
  <c r="E26" i="6"/>
  <c r="D26" i="6"/>
  <c r="C26" i="6"/>
  <c r="B26" i="6"/>
  <c r="F25" i="6"/>
  <c r="E25" i="6"/>
  <c r="D25" i="6"/>
  <c r="C25" i="6"/>
  <c r="B25" i="6"/>
  <c r="F24" i="6"/>
  <c r="E24" i="6"/>
  <c r="D24" i="6"/>
  <c r="C24" i="6"/>
  <c r="B24" i="6"/>
  <c r="F23" i="6"/>
  <c r="E23" i="6"/>
  <c r="D23" i="6"/>
  <c r="C23" i="6"/>
  <c r="B23" i="6"/>
  <c r="F22" i="6"/>
  <c r="E22" i="6"/>
  <c r="D22" i="6"/>
  <c r="C22" i="6"/>
  <c r="B22" i="6"/>
  <c r="F21" i="6"/>
  <c r="E21" i="6"/>
  <c r="D21" i="6"/>
  <c r="C21" i="6"/>
  <c r="B21" i="6"/>
  <c r="F20" i="6"/>
  <c r="E20" i="6"/>
  <c r="D20" i="6"/>
  <c r="C20" i="6"/>
  <c r="B20" i="6"/>
  <c r="F19" i="6"/>
  <c r="E19" i="6"/>
  <c r="D19" i="6"/>
  <c r="C19" i="6"/>
  <c r="B19" i="6"/>
  <c r="F18" i="6"/>
  <c r="E18" i="6"/>
  <c r="D18" i="6"/>
  <c r="C18" i="6"/>
  <c r="B18" i="6"/>
  <c r="F17" i="6"/>
  <c r="E17" i="6"/>
  <c r="D17" i="6"/>
  <c r="C17" i="6"/>
  <c r="B17" i="6"/>
  <c r="F16" i="6"/>
  <c r="E16" i="6"/>
  <c r="D16" i="6"/>
  <c r="C16" i="6"/>
  <c r="B16" i="6"/>
  <c r="F15" i="6"/>
  <c r="E15" i="6"/>
  <c r="D15" i="6"/>
  <c r="C15" i="6"/>
  <c r="B15" i="6"/>
  <c r="F14" i="6"/>
  <c r="E14" i="6"/>
  <c r="D14" i="6"/>
  <c r="C14" i="6"/>
  <c r="B14" i="6"/>
  <c r="F13" i="6"/>
  <c r="E13" i="6"/>
  <c r="D13" i="6"/>
  <c r="C13" i="6"/>
  <c r="B13" i="6"/>
  <c r="F12" i="6"/>
  <c r="E12" i="6"/>
  <c r="D12" i="6"/>
  <c r="C12" i="6"/>
  <c r="B12" i="6"/>
  <c r="F11" i="6"/>
  <c r="E11" i="6"/>
  <c r="D11" i="6"/>
  <c r="C11" i="6"/>
  <c r="B11" i="6"/>
  <c r="F10" i="6"/>
  <c r="E10" i="6"/>
  <c r="D10" i="6"/>
  <c r="C10" i="6"/>
  <c r="B10" i="6"/>
  <c r="F9" i="6"/>
  <c r="E9" i="6"/>
  <c r="D9" i="6"/>
  <c r="C9" i="6"/>
  <c r="B9" i="6"/>
  <c r="F8" i="6"/>
  <c r="E8" i="6"/>
  <c r="D8" i="6"/>
  <c r="C8" i="6"/>
  <c r="B8" i="6"/>
  <c r="F7" i="6"/>
  <c r="E7" i="6"/>
  <c r="D7" i="6"/>
  <c r="C7" i="6"/>
  <c r="B7" i="6"/>
  <c r="F6" i="6"/>
  <c r="E6" i="6"/>
  <c r="D6" i="6"/>
  <c r="C6" i="6"/>
  <c r="B6" i="6"/>
  <c r="F5" i="6"/>
  <c r="B5" i="6"/>
  <c r="F4" i="6"/>
  <c r="B4" i="6"/>
  <c r="F3" i="6"/>
  <c r="B3" i="6"/>
  <c r="U106" i="8" l="1"/>
  <c r="R14" i="8"/>
  <c r="U14" i="8" s="1"/>
  <c r="Q15" i="8"/>
  <c r="U142" i="7"/>
  <c r="Y14" i="7"/>
  <c r="AB14" i="7" s="1"/>
  <c r="X15" i="7"/>
  <c r="S32" i="8"/>
  <c r="T15" i="8"/>
  <c r="T16" i="8" s="1"/>
  <c r="T17" i="8" s="1"/>
  <c r="T18" i="8" s="1"/>
  <c r="T19" i="8" s="1"/>
  <c r="T20" i="8" s="1"/>
  <c r="T21" i="8" s="1"/>
  <c r="T22" i="8" s="1"/>
  <c r="T23" i="8" s="1"/>
  <c r="T24" i="8" s="1"/>
  <c r="T25" i="8" s="1"/>
  <c r="T26" i="8" s="1"/>
  <c r="T27" i="8" s="1"/>
  <c r="T28" i="8" s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M15" i="7"/>
  <c r="M16" i="7" s="1"/>
  <c r="M17" i="7" s="1"/>
  <c r="M18" i="7" s="1"/>
  <c r="M19" i="7" s="1"/>
  <c r="M20" i="7" s="1"/>
  <c r="M21" i="7" s="1"/>
  <c r="M22" i="7" s="1"/>
  <c r="M23" i="7" s="1"/>
  <c r="M24" i="7" s="1"/>
  <c r="M25" i="7" s="1"/>
  <c r="M26" i="7" s="1"/>
  <c r="M27" i="7" s="1"/>
  <c r="M28" i="7" s="1"/>
  <c r="T15" i="7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J11" i="7"/>
  <c r="J12" i="7" s="1"/>
  <c r="F15" i="8"/>
  <c r="F16" i="8" s="1"/>
  <c r="F17" i="8" s="1"/>
  <c r="F18" i="8" s="1"/>
  <c r="F19" i="8" s="1"/>
  <c r="F20" i="8" s="1"/>
  <c r="F21" i="8" s="1"/>
  <c r="F22" i="8" s="1"/>
  <c r="F23" i="8" s="1"/>
  <c r="F24" i="8" s="1"/>
  <c r="F25" i="8" s="1"/>
  <c r="F26" i="8" s="1"/>
  <c r="F27" i="8" s="1"/>
  <c r="F28" i="8" s="1"/>
  <c r="Q11" i="7"/>
  <c r="Q12" i="7" s="1"/>
  <c r="Q13" i="7" s="1"/>
  <c r="Q14" i="7" s="1"/>
  <c r="AE11" i="8"/>
  <c r="M15" i="8"/>
  <c r="M16" i="8" s="1"/>
  <c r="M17" i="8" s="1"/>
  <c r="M18" i="8" s="1"/>
  <c r="M19" i="8" s="1"/>
  <c r="M20" i="8" s="1"/>
  <c r="M21" i="8" s="1"/>
  <c r="M22" i="8" s="1"/>
  <c r="M23" i="8" s="1"/>
  <c r="M24" i="8" s="1"/>
  <c r="M25" i="8" s="1"/>
  <c r="M26" i="8" s="1"/>
  <c r="M27" i="8" s="1"/>
  <c r="M28" i="8" s="1"/>
  <c r="C14" i="7"/>
  <c r="C11" i="8"/>
  <c r="C12" i="8" s="1"/>
  <c r="K28" i="8"/>
  <c r="J11" i="8"/>
  <c r="J12" i="8" s="1"/>
  <c r="AA15" i="8"/>
  <c r="AA16" i="8" s="1"/>
  <c r="AA17" i="8" s="1"/>
  <c r="AA18" i="8" s="1"/>
  <c r="AA19" i="8" s="1"/>
  <c r="AA20" i="8" s="1"/>
  <c r="AA21" i="8" s="1"/>
  <c r="AA22" i="8" s="1"/>
  <c r="AA23" i="8" s="1"/>
  <c r="AA24" i="8" s="1"/>
  <c r="AA25" i="8" s="1"/>
  <c r="AA26" i="8" s="1"/>
  <c r="AA27" i="8" s="1"/>
  <c r="AA28" i="8" s="1"/>
  <c r="X11" i="8"/>
  <c r="X12" i="8" s="1"/>
  <c r="X13" i="8" s="1"/>
  <c r="X14" i="8" s="1"/>
  <c r="U143" i="7" l="1"/>
  <c r="X16" i="7"/>
  <c r="S142" i="7"/>
  <c r="AB15" i="7"/>
  <c r="U106" i="7"/>
  <c r="R14" i="7"/>
  <c r="U14" i="7" s="1"/>
  <c r="Q15" i="7"/>
  <c r="J13" i="8"/>
  <c r="U73" i="8"/>
  <c r="U73" i="7"/>
  <c r="J13" i="7"/>
  <c r="X15" i="8"/>
  <c r="Y14" i="8"/>
  <c r="AB14" i="8" s="1"/>
  <c r="U142" i="8"/>
  <c r="Q16" i="8"/>
  <c r="U107" i="8"/>
  <c r="U174" i="8"/>
  <c r="AE12" i="8"/>
  <c r="C13" i="8"/>
  <c r="U38" i="8"/>
  <c r="S106" i="8"/>
  <c r="U15" i="8"/>
  <c r="D14" i="7"/>
  <c r="G14" i="7" s="1"/>
  <c r="C15" i="7"/>
  <c r="U40" i="7"/>
  <c r="S106" i="7" l="1"/>
  <c r="U15" i="7"/>
  <c r="AB15" i="8"/>
  <c r="S142" i="8"/>
  <c r="U143" i="8"/>
  <c r="X16" i="8"/>
  <c r="AC15" i="7"/>
  <c r="AB16" i="7"/>
  <c r="S143" i="7"/>
  <c r="C16" i="7"/>
  <c r="U41" i="7"/>
  <c r="U108" i="8"/>
  <c r="Q17" i="8"/>
  <c r="U39" i="8"/>
  <c r="C14" i="8"/>
  <c r="U74" i="7"/>
  <c r="J14" i="7"/>
  <c r="U74" i="8"/>
  <c r="J14" i="8"/>
  <c r="S38" i="7"/>
  <c r="G15" i="7"/>
  <c r="S107" i="8"/>
  <c r="U16" i="8"/>
  <c r="V15" i="8"/>
  <c r="AE13" i="8"/>
  <c r="U175" i="8"/>
  <c r="U144" i="7"/>
  <c r="X17" i="7"/>
  <c r="Q16" i="7"/>
  <c r="U107" i="7"/>
  <c r="S144" i="7" l="1"/>
  <c r="AC16" i="7"/>
  <c r="AB17" i="7"/>
  <c r="X17" i="8"/>
  <c r="U144" i="8"/>
  <c r="U108" i="7"/>
  <c r="Q17" i="7"/>
  <c r="S39" i="7"/>
  <c r="H15" i="7"/>
  <c r="G16" i="7"/>
  <c r="U109" i="8"/>
  <c r="Q18" i="8"/>
  <c r="U145" i="7"/>
  <c r="X18" i="7"/>
  <c r="U75" i="8"/>
  <c r="J15" i="8"/>
  <c r="K14" i="8"/>
  <c r="N14" i="8" s="1"/>
  <c r="AC15" i="8"/>
  <c r="S143" i="8"/>
  <c r="AB16" i="8"/>
  <c r="D14" i="8"/>
  <c r="G14" i="8" s="1"/>
  <c r="U40" i="8"/>
  <c r="C15" i="8"/>
  <c r="C17" i="7"/>
  <c r="U42" i="7"/>
  <c r="S107" i="7"/>
  <c r="V15" i="7"/>
  <c r="U16" i="7"/>
  <c r="V16" i="8"/>
  <c r="S108" i="8"/>
  <c r="U17" i="8"/>
  <c r="U176" i="8"/>
  <c r="AE14" i="8"/>
  <c r="U75" i="7"/>
  <c r="K14" i="7"/>
  <c r="N14" i="7" s="1"/>
  <c r="J15" i="7"/>
  <c r="U76" i="8" l="1"/>
  <c r="J16" i="8"/>
  <c r="G15" i="8"/>
  <c r="S38" i="8"/>
  <c r="U18" i="8"/>
  <c r="S109" i="8"/>
  <c r="V17" i="8"/>
  <c r="J16" i="7"/>
  <c r="U76" i="7"/>
  <c r="S108" i="7"/>
  <c r="V16" i="7"/>
  <c r="U17" i="7"/>
  <c r="S144" i="8"/>
  <c r="AB17" i="8"/>
  <c r="AC16" i="8"/>
  <c r="Q19" i="8"/>
  <c r="U110" i="8"/>
  <c r="U145" i="8"/>
  <c r="X18" i="8"/>
  <c r="C18" i="7"/>
  <c r="U43" i="7"/>
  <c r="S73" i="7"/>
  <c r="N15" i="7"/>
  <c r="S145" i="7"/>
  <c r="AC17" i="7"/>
  <c r="AB18" i="7"/>
  <c r="U41" i="8"/>
  <c r="C16" i="8"/>
  <c r="U109" i="7"/>
  <c r="Q18" i="7"/>
  <c r="X19" i="7"/>
  <c r="U146" i="7"/>
  <c r="S40" i="7"/>
  <c r="H16" i="7"/>
  <c r="G17" i="7"/>
  <c r="AF14" i="8"/>
  <c r="AI14" i="8" s="1"/>
  <c r="AE15" i="8"/>
  <c r="U177" i="8"/>
  <c r="S73" i="8"/>
  <c r="N15" i="8"/>
  <c r="S74" i="7" l="1"/>
  <c r="O15" i="7"/>
  <c r="N16" i="7"/>
  <c r="AC17" i="8"/>
  <c r="AB18" i="8"/>
  <c r="S145" i="8"/>
  <c r="AE16" i="8"/>
  <c r="U178" i="8"/>
  <c r="V18" i="8"/>
  <c r="S110" i="8"/>
  <c r="U19" i="8"/>
  <c r="S109" i="7"/>
  <c r="V17" i="7"/>
  <c r="U18" i="7"/>
  <c r="O15" i="8"/>
  <c r="S74" i="8"/>
  <c r="N16" i="8"/>
  <c r="U147" i="7"/>
  <c r="X20" i="7"/>
  <c r="U110" i="7"/>
  <c r="Q19" i="7"/>
  <c r="S41" i="7"/>
  <c r="H17" i="7"/>
  <c r="G18" i="7"/>
  <c r="U146" i="8"/>
  <c r="X19" i="8"/>
  <c r="G16" i="8"/>
  <c r="S39" i="8"/>
  <c r="H15" i="8"/>
  <c r="U111" i="8"/>
  <c r="Q20" i="8"/>
  <c r="U42" i="8"/>
  <c r="C17" i="8"/>
  <c r="S146" i="7"/>
  <c r="AC18" i="7"/>
  <c r="AB19" i="7"/>
  <c r="U77" i="8"/>
  <c r="J17" i="8"/>
  <c r="U77" i="7"/>
  <c r="J17" i="7"/>
  <c r="S174" i="8"/>
  <c r="AI15" i="8"/>
  <c r="U44" i="7"/>
  <c r="C19" i="7"/>
  <c r="U112" i="8" l="1"/>
  <c r="Q21" i="8"/>
  <c r="Q20" i="7"/>
  <c r="U111" i="7"/>
  <c r="AB19" i="8"/>
  <c r="S146" i="8"/>
  <c r="AC18" i="8"/>
  <c r="C20" i="7"/>
  <c r="U45" i="7"/>
  <c r="AC19" i="7"/>
  <c r="AB20" i="7"/>
  <c r="S147" i="7"/>
  <c r="S110" i="7"/>
  <c r="V18" i="7"/>
  <c r="U19" i="7"/>
  <c r="H16" i="8"/>
  <c r="S40" i="8"/>
  <c r="G17" i="8"/>
  <c r="U148" i="7"/>
  <c r="X21" i="7"/>
  <c r="U20" i="8"/>
  <c r="S111" i="8"/>
  <c r="V19" i="8"/>
  <c r="S75" i="7"/>
  <c r="O16" i="7"/>
  <c r="N17" i="7"/>
  <c r="S42" i="7"/>
  <c r="H18" i="7"/>
  <c r="G19" i="7"/>
  <c r="AI16" i="8"/>
  <c r="AJ15" i="8"/>
  <c r="S175" i="8"/>
  <c r="U147" i="8"/>
  <c r="X20" i="8"/>
  <c r="U78" i="7"/>
  <c r="U83" i="7" s="1"/>
  <c r="J18" i="7"/>
  <c r="U179" i="8"/>
  <c r="AE17" i="8"/>
  <c r="U78" i="8"/>
  <c r="U83" i="8" s="1"/>
  <c r="J18" i="8"/>
  <c r="C18" i="8"/>
  <c r="U43" i="8"/>
  <c r="N17" i="8"/>
  <c r="S75" i="8"/>
  <c r="O16" i="8"/>
  <c r="S111" i="7" l="1"/>
  <c r="V19" i="7"/>
  <c r="U20" i="7"/>
  <c r="S43" i="7"/>
  <c r="H19" i="7"/>
  <c r="G20" i="7"/>
  <c r="V20" i="8"/>
  <c r="S112" i="8"/>
  <c r="U21" i="8"/>
  <c r="AC19" i="8"/>
  <c r="S147" i="8"/>
  <c r="AB20" i="8"/>
  <c r="AE18" i="8"/>
  <c r="U180" i="8"/>
  <c r="U149" i="7"/>
  <c r="X22" i="7"/>
  <c r="O17" i="8"/>
  <c r="S76" i="8"/>
  <c r="N18" i="8"/>
  <c r="AC20" i="7"/>
  <c r="S148" i="7"/>
  <c r="AB21" i="7"/>
  <c r="U112" i="7"/>
  <c r="Q21" i="7"/>
  <c r="AJ16" i="8"/>
  <c r="S176" i="8"/>
  <c r="AI17" i="8"/>
  <c r="U148" i="8"/>
  <c r="X21" i="8"/>
  <c r="O17" i="7"/>
  <c r="N18" i="7"/>
  <c r="S76" i="7"/>
  <c r="G18" i="8"/>
  <c r="S41" i="8"/>
  <c r="H17" i="8"/>
  <c r="Q22" i="8"/>
  <c r="U113" i="8"/>
  <c r="J19" i="8"/>
  <c r="U79" i="8"/>
  <c r="U84" i="8" s="1"/>
  <c r="U46" i="7"/>
  <c r="C21" i="7"/>
  <c r="U79" i="7"/>
  <c r="U84" i="7" s="1"/>
  <c r="J19" i="7"/>
  <c r="U44" i="8"/>
  <c r="C19" i="8"/>
  <c r="Q22" i="7" l="1"/>
  <c r="U113" i="7"/>
  <c r="S44" i="7"/>
  <c r="H20" i="7"/>
  <c r="G21" i="7"/>
  <c r="C20" i="8"/>
  <c r="U45" i="8"/>
  <c r="U149" i="8"/>
  <c r="X22" i="8"/>
  <c r="U181" i="8"/>
  <c r="AE19" i="8"/>
  <c r="X23" i="7"/>
  <c r="U150" i="7"/>
  <c r="U80" i="8"/>
  <c r="U85" i="8" s="1"/>
  <c r="J20" i="8"/>
  <c r="U114" i="8"/>
  <c r="Q23" i="8"/>
  <c r="AB21" i="8"/>
  <c r="S148" i="8"/>
  <c r="AC20" i="8"/>
  <c r="S77" i="7"/>
  <c r="O18" i="7"/>
  <c r="N19" i="7"/>
  <c r="U80" i="7"/>
  <c r="U85" i="7" s="1"/>
  <c r="J20" i="7"/>
  <c r="S177" i="8"/>
  <c r="AI18" i="8"/>
  <c r="AJ17" i="8"/>
  <c r="N19" i="8"/>
  <c r="S77" i="8"/>
  <c r="O18" i="8"/>
  <c r="S112" i="7"/>
  <c r="V20" i="7"/>
  <c r="U21" i="7"/>
  <c r="S149" i="7"/>
  <c r="AC21" i="7"/>
  <c r="AB22" i="7"/>
  <c r="C22" i="7"/>
  <c r="U47" i="7"/>
  <c r="H18" i="8"/>
  <c r="S42" i="8"/>
  <c r="G19" i="8"/>
  <c r="U22" i="8"/>
  <c r="V21" i="8"/>
  <c r="S113" i="8"/>
  <c r="U46" i="8" l="1"/>
  <c r="C21" i="8"/>
  <c r="S150" i="7"/>
  <c r="AC22" i="7"/>
  <c r="AB23" i="7"/>
  <c r="O19" i="8"/>
  <c r="S78" i="8"/>
  <c r="N20" i="8"/>
  <c r="S45" i="7"/>
  <c r="H21" i="7"/>
  <c r="G22" i="7"/>
  <c r="V22" i="8"/>
  <c r="S114" i="8"/>
  <c r="U23" i="8"/>
  <c r="AJ18" i="8"/>
  <c r="AI19" i="8"/>
  <c r="S178" i="8"/>
  <c r="U182" i="8"/>
  <c r="AE20" i="8"/>
  <c r="O19" i="7"/>
  <c r="S78" i="7"/>
  <c r="N20" i="7"/>
  <c r="C23" i="7"/>
  <c r="U48" i="7"/>
  <c r="U151" i="7"/>
  <c r="X24" i="7"/>
  <c r="G20" i="8"/>
  <c r="H19" i="8"/>
  <c r="S43" i="8"/>
  <c r="S113" i="7"/>
  <c r="V21" i="7"/>
  <c r="U22" i="7"/>
  <c r="AC21" i="8"/>
  <c r="S149" i="8"/>
  <c r="AB22" i="8"/>
  <c r="J21" i="8"/>
  <c r="U81" i="8"/>
  <c r="U86" i="8" s="1"/>
  <c r="U81" i="7"/>
  <c r="U86" i="7" s="1"/>
  <c r="J21" i="7"/>
  <c r="Q24" i="8"/>
  <c r="U115" i="8"/>
  <c r="X23" i="8"/>
  <c r="U150" i="8"/>
  <c r="U114" i="7"/>
  <c r="Q23" i="7"/>
  <c r="U116" i="8" l="1"/>
  <c r="Q25" i="8"/>
  <c r="Q24" i="7"/>
  <c r="U115" i="7"/>
  <c r="AC23" i="7"/>
  <c r="AB24" i="7"/>
  <c r="S151" i="7"/>
  <c r="U82" i="7"/>
  <c r="U87" i="7" s="1"/>
  <c r="J22" i="7"/>
  <c r="J23" i="7" s="1"/>
  <c r="J24" i="7" s="1"/>
  <c r="J25" i="7" s="1"/>
  <c r="J26" i="7" s="1"/>
  <c r="J27" i="7" s="1"/>
  <c r="J28" i="7" s="1"/>
  <c r="S114" i="7"/>
  <c r="V22" i="7"/>
  <c r="U23" i="7"/>
  <c r="AB23" i="8"/>
  <c r="AC22" i="8"/>
  <c r="S150" i="8"/>
  <c r="H20" i="8"/>
  <c r="S44" i="8"/>
  <c r="G21" i="8"/>
  <c r="AE21" i="8"/>
  <c r="U183" i="8"/>
  <c r="S46" i="7"/>
  <c r="H22" i="7"/>
  <c r="G23" i="7"/>
  <c r="AI20" i="8"/>
  <c r="S179" i="8"/>
  <c r="AJ19" i="8"/>
  <c r="S79" i="7"/>
  <c r="O20" i="7"/>
  <c r="N21" i="7"/>
  <c r="S115" i="8"/>
  <c r="U24" i="8"/>
  <c r="V23" i="8"/>
  <c r="U151" i="8"/>
  <c r="X24" i="8"/>
  <c r="U152" i="7"/>
  <c r="X25" i="7"/>
  <c r="U47" i="8"/>
  <c r="C22" i="8"/>
  <c r="N21" i="8"/>
  <c r="O20" i="8"/>
  <c r="S79" i="8"/>
  <c r="C24" i="7"/>
  <c r="C25" i="7" s="1"/>
  <c r="C26" i="7" s="1"/>
  <c r="C27" i="7" s="1"/>
  <c r="C28" i="7" s="1"/>
  <c r="U49" i="7"/>
  <c r="U50" i="7" s="1"/>
  <c r="U51" i="7" s="1"/>
  <c r="U52" i="7" s="1"/>
  <c r="U82" i="8"/>
  <c r="U87" i="8" s="1"/>
  <c r="J22" i="8"/>
  <c r="J23" i="8" s="1"/>
  <c r="J24" i="8" s="1"/>
  <c r="J25" i="8" s="1"/>
  <c r="J26" i="8" s="1"/>
  <c r="J27" i="8" s="1"/>
  <c r="J28" i="8" s="1"/>
  <c r="O21" i="8" l="1"/>
  <c r="S80" i="8"/>
  <c r="N22" i="8"/>
  <c r="V24" i="8"/>
  <c r="S116" i="8"/>
  <c r="U25" i="8"/>
  <c r="S47" i="7"/>
  <c r="H23" i="7"/>
  <c r="G24" i="7"/>
  <c r="AJ20" i="8"/>
  <c r="AI21" i="8"/>
  <c r="S180" i="8"/>
  <c r="O21" i="7"/>
  <c r="N22" i="7"/>
  <c r="S80" i="7"/>
  <c r="AC23" i="8"/>
  <c r="S151" i="8"/>
  <c r="AB24" i="8"/>
  <c r="C23" i="8"/>
  <c r="U48" i="8"/>
  <c r="X26" i="7"/>
  <c r="U153" i="7"/>
  <c r="S115" i="7"/>
  <c r="V23" i="7"/>
  <c r="U24" i="7"/>
  <c r="S152" i="7"/>
  <c r="AC24" i="7"/>
  <c r="AB25" i="7"/>
  <c r="U184" i="8"/>
  <c r="AE22" i="8"/>
  <c r="U116" i="7"/>
  <c r="Q25" i="7"/>
  <c r="X25" i="8"/>
  <c r="U152" i="8"/>
  <c r="S45" i="8"/>
  <c r="G22" i="8"/>
  <c r="H21" i="8"/>
  <c r="U117" i="8"/>
  <c r="Q26" i="8"/>
  <c r="Q27" i="8" l="1"/>
  <c r="U118" i="8"/>
  <c r="U26" i="8"/>
  <c r="S117" i="8"/>
  <c r="V25" i="8"/>
  <c r="U154" i="7"/>
  <c r="X27" i="7"/>
  <c r="H22" i="8"/>
  <c r="S46" i="8"/>
  <c r="G23" i="8"/>
  <c r="S153" i="7"/>
  <c r="AC25" i="7"/>
  <c r="AB26" i="7"/>
  <c r="S81" i="7"/>
  <c r="O22" i="7"/>
  <c r="N23" i="7"/>
  <c r="U49" i="8"/>
  <c r="U50" i="8" s="1"/>
  <c r="U51" i="8" s="1"/>
  <c r="U52" i="8" s="1"/>
  <c r="C24" i="8"/>
  <c r="C25" i="8" s="1"/>
  <c r="C26" i="8" s="1"/>
  <c r="C27" i="8" s="1"/>
  <c r="C28" i="8" s="1"/>
  <c r="AI22" i="8"/>
  <c r="S181" i="8"/>
  <c r="AJ21" i="8"/>
  <c r="S81" i="8"/>
  <c r="N23" i="8"/>
  <c r="O22" i="8"/>
  <c r="AE23" i="8"/>
  <c r="U185" i="8"/>
  <c r="S152" i="8"/>
  <c r="AB25" i="8"/>
  <c r="AC24" i="8"/>
  <c r="Q26" i="7"/>
  <c r="U117" i="7"/>
  <c r="U153" i="8"/>
  <c r="X26" i="8"/>
  <c r="S116" i="7"/>
  <c r="V24" i="7"/>
  <c r="U25" i="7"/>
  <c r="S48" i="7"/>
  <c r="H24" i="7"/>
  <c r="G25" i="7"/>
  <c r="S49" i="7" l="1"/>
  <c r="H25" i="7"/>
  <c r="G26" i="7"/>
  <c r="O23" i="8"/>
  <c r="S82" i="8"/>
  <c r="N24" i="8"/>
  <c r="U155" i="7"/>
  <c r="X28" i="7"/>
  <c r="U156" i="7" s="1"/>
  <c r="U118" i="7"/>
  <c r="Q27" i="7"/>
  <c r="U154" i="8"/>
  <c r="X27" i="8"/>
  <c r="AE24" i="8"/>
  <c r="U186" i="8"/>
  <c r="O23" i="7"/>
  <c r="S82" i="7"/>
  <c r="N24" i="7"/>
  <c r="S154" i="7"/>
  <c r="AC26" i="7"/>
  <c r="AB27" i="7"/>
  <c r="S117" i="7"/>
  <c r="V25" i="7"/>
  <c r="U26" i="7"/>
  <c r="AC25" i="8"/>
  <c r="AB26" i="8"/>
  <c r="S153" i="8"/>
  <c r="U119" i="8"/>
  <c r="Q28" i="8"/>
  <c r="U120" i="8" s="1"/>
  <c r="AJ22" i="8"/>
  <c r="S182" i="8"/>
  <c r="AI23" i="8"/>
  <c r="V26" i="8"/>
  <c r="S118" i="8"/>
  <c r="U27" i="8"/>
  <c r="G24" i="8"/>
  <c r="S47" i="8"/>
  <c r="H23" i="8"/>
  <c r="AB27" i="8" l="1"/>
  <c r="S154" i="8"/>
  <c r="AC26" i="8"/>
  <c r="N25" i="8"/>
  <c r="S83" i="8"/>
  <c r="O24" i="8"/>
  <c r="U187" i="8"/>
  <c r="AE25" i="8"/>
  <c r="U119" i="7"/>
  <c r="Q28" i="7"/>
  <c r="U120" i="7" s="1"/>
  <c r="AC27" i="7"/>
  <c r="S155" i="7"/>
  <c r="AB28" i="7"/>
  <c r="X28" i="8"/>
  <c r="U156" i="8" s="1"/>
  <c r="U155" i="8"/>
  <c r="U28" i="8"/>
  <c r="S119" i="8"/>
  <c r="V27" i="8"/>
  <c r="S83" i="7"/>
  <c r="O24" i="7"/>
  <c r="N25" i="7"/>
  <c r="AI24" i="8"/>
  <c r="AJ23" i="8"/>
  <c r="S183" i="8"/>
  <c r="S118" i="7"/>
  <c r="V26" i="7"/>
  <c r="U27" i="7"/>
  <c r="H24" i="8"/>
  <c r="G25" i="8"/>
  <c r="S48" i="8"/>
  <c r="S50" i="7"/>
  <c r="H26" i="7"/>
  <c r="G27" i="7"/>
  <c r="S120" i="8" l="1"/>
  <c r="V28" i="8"/>
  <c r="AJ24" i="8"/>
  <c r="S184" i="8"/>
  <c r="AI25" i="8"/>
  <c r="G26" i="8"/>
  <c r="S49" i="8"/>
  <c r="H25" i="8"/>
  <c r="S84" i="7"/>
  <c r="O25" i="7"/>
  <c r="N26" i="7"/>
  <c r="S156" i="7"/>
  <c r="AC28" i="7"/>
  <c r="S51" i="7"/>
  <c r="G28" i="7"/>
  <c r="H27" i="7"/>
  <c r="O25" i="8"/>
  <c r="N26" i="8"/>
  <c r="S84" i="8"/>
  <c r="AE26" i="8"/>
  <c r="AE27" i="8" s="1"/>
  <c r="AE28" i="8" s="1"/>
  <c r="U188" i="8"/>
  <c r="U28" i="7"/>
  <c r="S119" i="7"/>
  <c r="V27" i="7"/>
  <c r="AC27" i="8"/>
  <c r="AB28" i="8"/>
  <c r="S155" i="8"/>
  <c r="H28" i="7" l="1"/>
  <c r="S52" i="7"/>
  <c r="H26" i="8"/>
  <c r="S50" i="8"/>
  <c r="G27" i="8"/>
  <c r="S185" i="8"/>
  <c r="AI26" i="8"/>
  <c r="AJ25" i="8"/>
  <c r="V28" i="7"/>
  <c r="S120" i="7"/>
  <c r="S85" i="7"/>
  <c r="O26" i="7"/>
  <c r="N27" i="7"/>
  <c r="N27" i="8"/>
  <c r="S85" i="8"/>
  <c r="O26" i="8"/>
  <c r="S156" i="8"/>
  <c r="AC28" i="8"/>
  <c r="AJ26" i="8" l="1"/>
  <c r="S186" i="8"/>
  <c r="AI27" i="8"/>
  <c r="O27" i="8"/>
  <c r="S86" i="8"/>
  <c r="N28" i="8"/>
  <c r="O27" i="7"/>
  <c r="S86" i="7"/>
  <c r="N28" i="7"/>
  <c r="H27" i="8"/>
  <c r="S51" i="8"/>
  <c r="G28" i="8"/>
  <c r="S187" i="8" l="1"/>
  <c r="AJ27" i="8"/>
  <c r="AI28" i="8"/>
  <c r="O28" i="8"/>
  <c r="S87" i="8"/>
  <c r="S52" i="8"/>
  <c r="H28" i="8"/>
  <c r="S87" i="7"/>
  <c r="O28" i="7"/>
  <c r="AJ28" i="8" l="1"/>
  <c r="S188" i="8"/>
</calcChain>
</file>

<file path=xl/sharedStrings.xml><?xml version="1.0" encoding="utf-8"?>
<sst xmlns="http://schemas.openxmlformats.org/spreadsheetml/2006/main" count="323" uniqueCount="133">
  <si>
    <t>Figure 1     Reported collisions by severity, 1966 to 2023</t>
  </si>
  <si>
    <t xml:space="preserve">Collisions </t>
  </si>
  <si>
    <t>Traffic</t>
  </si>
  <si>
    <t>Numbers</t>
  </si>
  <si>
    <t>million</t>
  </si>
  <si>
    <t>vehicle</t>
  </si>
  <si>
    <t>kilometres</t>
  </si>
  <si>
    <t>to print this chart click on its border then press print preview</t>
  </si>
  <si>
    <t>Casualties by severity (moving five year average)</t>
  </si>
  <si>
    <t>Fatal</t>
  </si>
  <si>
    <t>Adj serious</t>
  </si>
  <si>
    <t>Slight</t>
  </si>
  <si>
    <t>Fatal &amp; adj serious</t>
  </si>
  <si>
    <t xml:space="preserve">All </t>
  </si>
  <si>
    <t>1947-51</t>
  </si>
  <si>
    <t>1948-52</t>
  </si>
  <si>
    <t>1949-53</t>
  </si>
  <si>
    <t>1950-54</t>
  </si>
  <si>
    <t>1951-55</t>
  </si>
  <si>
    <t>1952-56</t>
  </si>
  <si>
    <t>1953-57</t>
  </si>
  <si>
    <t>1954-58</t>
  </si>
  <si>
    <t>1955-59</t>
  </si>
  <si>
    <t>1956-60</t>
  </si>
  <si>
    <t>1957-61</t>
  </si>
  <si>
    <t>1958-62</t>
  </si>
  <si>
    <t>1959-63</t>
  </si>
  <si>
    <t>1960-64</t>
  </si>
  <si>
    <t>1961-65</t>
  </si>
  <si>
    <t>1962-66</t>
  </si>
  <si>
    <t>1963-67</t>
  </si>
  <si>
    <t>1964-68</t>
  </si>
  <si>
    <t>1965-69</t>
  </si>
  <si>
    <t>1966-70</t>
  </si>
  <si>
    <t>1967-71</t>
  </si>
  <si>
    <t>1968-72</t>
  </si>
  <si>
    <t>1969-73</t>
  </si>
  <si>
    <t>1970-74</t>
  </si>
  <si>
    <t>1971-75</t>
  </si>
  <si>
    <t>1972-76</t>
  </si>
  <si>
    <t>1973-77</t>
  </si>
  <si>
    <t>1974-78</t>
  </si>
  <si>
    <t>1975-79</t>
  </si>
  <si>
    <t>1976-80</t>
  </si>
  <si>
    <t>1977-81</t>
  </si>
  <si>
    <t>1978-82</t>
  </si>
  <si>
    <t>1979-83</t>
  </si>
  <si>
    <t>1980-84</t>
  </si>
  <si>
    <t>1981-85</t>
  </si>
  <si>
    <t>1982-86</t>
  </si>
  <si>
    <t>1983-87</t>
  </si>
  <si>
    <t>1984-88</t>
  </si>
  <si>
    <t>1985-89</t>
  </si>
  <si>
    <t>1986-90</t>
  </si>
  <si>
    <t>1987-91</t>
  </si>
  <si>
    <t>1988-92</t>
  </si>
  <si>
    <t>1989-93</t>
  </si>
  <si>
    <t>1990-94</t>
  </si>
  <si>
    <t>1991-95</t>
  </si>
  <si>
    <t>1992-96</t>
  </si>
  <si>
    <t>1993-97</t>
  </si>
  <si>
    <t>1994-98</t>
  </si>
  <si>
    <t>1995-99</t>
  </si>
  <si>
    <t>1996-00</t>
  </si>
  <si>
    <t>1997-01</t>
  </si>
  <si>
    <t>1998-02</t>
  </si>
  <si>
    <t>1999-03</t>
  </si>
  <si>
    <t>2000-04</t>
  </si>
  <si>
    <t>2001-05</t>
  </si>
  <si>
    <t>2002-06</t>
  </si>
  <si>
    <t>2003-07</t>
  </si>
  <si>
    <t>2004-08</t>
  </si>
  <si>
    <t>2005-09</t>
  </si>
  <si>
    <t>2006-10</t>
  </si>
  <si>
    <t>2007-11</t>
  </si>
  <si>
    <t>2008-12</t>
  </si>
  <si>
    <t>2009-13</t>
  </si>
  <si>
    <t>2010-14</t>
  </si>
  <si>
    <t>2011-15</t>
  </si>
  <si>
    <t>2012-16</t>
  </si>
  <si>
    <t>2013-17</t>
  </si>
  <si>
    <t>2014-18</t>
  </si>
  <si>
    <t>2015-19</t>
  </si>
  <si>
    <t>2016-20</t>
  </si>
  <si>
    <t>2017-21</t>
  </si>
  <si>
    <t>2018-22</t>
  </si>
  <si>
    <t>2019-23</t>
  </si>
  <si>
    <t>Killed</t>
  </si>
  <si>
    <t>Serious</t>
  </si>
  <si>
    <t>Child killed</t>
  </si>
  <si>
    <t>Child Serious</t>
  </si>
  <si>
    <t>Target fall by 2030 =</t>
  </si>
  <si>
    <t>So: 2030 figure as proportion of baseline:</t>
  </si>
  <si>
    <t>START</t>
  </si>
  <si>
    <t>equivalent</t>
  </si>
  <si>
    <t>therefore</t>
  </si>
  <si>
    <t>casualty</t>
  </si>
  <si>
    <t>check</t>
  </si>
  <si>
    <t>child</t>
  </si>
  <si>
    <t>and</t>
  </si>
  <si>
    <t>to fall</t>
  </si>
  <si>
    <t>each</t>
  </si>
  <si>
    <t>numbers</t>
  </si>
  <si>
    <t>constant</t>
  </si>
  <si>
    <t>killed</t>
  </si>
  <si>
    <t>serious</t>
  </si>
  <si>
    <t>Year</t>
  </si>
  <si>
    <t>base line</t>
  </si>
  <si>
    <t>TARGET</t>
  </si>
  <si>
    <t>from 1 to</t>
  </si>
  <si>
    <t>year</t>
  </si>
  <si>
    <t>each year</t>
  </si>
  <si>
    <t>% fall</t>
  </si>
  <si>
    <t>2014-18 ave</t>
  </si>
  <si>
    <t>number of years to reach target</t>
  </si>
  <si>
    <t>req'd power ( = 1 / number of years )</t>
  </si>
  <si>
    <t>annual multiplier = ( target value ) ** required power</t>
  </si>
  <si>
    <t>I.e. annual percentage fall required</t>
  </si>
  <si>
    <t>Figure 8a</t>
  </si>
  <si>
    <t>Progress towards the 2030 casualty reduction targets</t>
  </si>
  <si>
    <t>3 year ave</t>
  </si>
  <si>
    <t>Pedestrians killed or seriously injured</t>
  </si>
  <si>
    <t>Cyclists killed or seriously injured</t>
  </si>
  <si>
    <t>Motorcyclists killed or seriously injured</t>
  </si>
  <si>
    <t>Road users aged 70+  killed or seriously injured</t>
  </si>
  <si>
    <t>Road users aged between 17 to 25 killed or seriously injured</t>
  </si>
  <si>
    <t>Killed and serious</t>
  </si>
  <si>
    <t>Figure 8B</t>
  </si>
  <si>
    <t>*****     THE UNDERLYING NUMBERS (BELOW) ARE LINKED TO "OVERALL FIGURES"</t>
  </si>
  <si>
    <t>Police "Stats 19" Killed</t>
  </si>
  <si>
    <t>NRS road deaths</t>
  </si>
  <si>
    <t>Killed and Serious</t>
  </si>
  <si>
    <t>Hospital Admissions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</si>
</sst>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0.0"/>
    <numFmt numFmtId="165" formatCode="0.00000"/>
    <numFmt numFmtId="166" formatCode="#,##0.0"/>
    <numFmt numFmtId="167" formatCode="_-* #,##0_-;\-* #,##0_-;_-* &quot;-&quot;??_-;_-@_-"/>
    <numFmt numFmtId="168" formatCode="0.000000"/>
    <numFmt numFmtId="169" formatCode="0.000%"/>
    <numFmt numFmtId="170" formatCode="0.0000"/>
    <numFmt numFmtId="171" formatCode="0.0000%"/>
  </numFmts>
  <fonts count="24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i/>
      <sz val="14"/>
      <name val="Arial"/>
      <family val="2"/>
    </font>
    <font>
      <sz val="10"/>
      <color indexed="10"/>
      <name val="Arial"/>
      <family val="2"/>
    </font>
    <font>
      <sz val="14"/>
      <name val="Times New Roman"/>
      <family val="1"/>
    </font>
    <font>
      <b/>
      <sz val="2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0"/>
      <color indexed="12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sz val="10"/>
      <color rgb="FF0000FF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indexed="56"/>
      <name val="Arial"/>
      <family val="2"/>
    </font>
    <font>
      <sz val="12"/>
      <color indexed="48"/>
      <name val="Arial"/>
      <family val="2"/>
    </font>
    <font>
      <sz val="12"/>
      <color indexed="48"/>
      <name val="Times New Roman"/>
      <family val="1"/>
    </font>
    <font>
      <sz val="10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>
      <alignment vertical="top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67">
    <xf numFmtId="0" fontId="0" fillId="0" borderId="0" xfId="0">
      <alignment vertical="top"/>
    </xf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/>
    <xf numFmtId="0" fontId="2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/>
    <xf numFmtId="0" fontId="13" fillId="0" borderId="0" xfId="0" applyFont="1" applyAlignment="1">
      <alignment horizontal="left"/>
    </xf>
    <xf numFmtId="3" fontId="14" fillId="0" borderId="0" xfId="0" applyNumberFormat="1" applyFont="1" applyAlignment="1"/>
    <xf numFmtId="0" fontId="15" fillId="0" borderId="0" xfId="0" applyFont="1" applyAlignment="1">
      <alignment horizontal="left"/>
    </xf>
    <xf numFmtId="3" fontId="0" fillId="0" borderId="0" xfId="0" applyNumberFormat="1" applyAlignment="1"/>
    <xf numFmtId="0" fontId="2" fillId="0" borderId="0" xfId="3"/>
    <xf numFmtId="0" fontId="2" fillId="0" borderId="1" xfId="3" applyBorder="1"/>
    <xf numFmtId="9" fontId="16" fillId="0" borderId="0" xfId="4" applyFont="1"/>
    <xf numFmtId="9" fontId="2" fillId="0" borderId="0" xfId="4"/>
    <xf numFmtId="165" fontId="14" fillId="0" borderId="0" xfId="4" applyNumberFormat="1" applyFont="1"/>
    <xf numFmtId="165" fontId="14" fillId="0" borderId="0" xfId="3" applyNumberFormat="1" applyFont="1"/>
    <xf numFmtId="0" fontId="2" fillId="0" borderId="0" xfId="3" applyAlignment="1">
      <alignment horizontal="center"/>
    </xf>
    <xf numFmtId="0" fontId="2" fillId="0" borderId="1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3" xfId="3" applyBorder="1"/>
    <xf numFmtId="0" fontId="2" fillId="2" borderId="0" xfId="3" applyFill="1"/>
    <xf numFmtId="166" fontId="17" fillId="0" borderId="0" xfId="3" applyNumberFormat="1" applyFont="1"/>
    <xf numFmtId="166" fontId="14" fillId="0" borderId="0" xfId="3" applyNumberFormat="1" applyFont="1"/>
    <xf numFmtId="3" fontId="2" fillId="0" borderId="0" xfId="3" applyNumberFormat="1"/>
    <xf numFmtId="167" fontId="18" fillId="0" borderId="0" xfId="1" applyNumberFormat="1" applyFont="1" applyAlignment="1">
      <alignment horizontal="right" vertical="top" wrapText="1"/>
    </xf>
    <xf numFmtId="1" fontId="18" fillId="0" borderId="0" xfId="3" applyNumberFormat="1" applyFont="1" applyAlignment="1">
      <alignment horizontal="right" vertical="top" wrapText="1"/>
    </xf>
    <xf numFmtId="168" fontId="2" fillId="0" borderId="0" xfId="3" applyNumberFormat="1"/>
    <xf numFmtId="165" fontId="2" fillId="0" borderId="0" xfId="3" applyNumberFormat="1"/>
    <xf numFmtId="3" fontId="14" fillId="0" borderId="0" xfId="3" applyNumberFormat="1" applyFont="1"/>
    <xf numFmtId="169" fontId="14" fillId="0" borderId="0" xfId="4" applyNumberFormat="1" applyFont="1"/>
    <xf numFmtId="0" fontId="18" fillId="0" borderId="0" xfId="3" applyFont="1" applyAlignment="1">
      <alignment horizontal="right" vertical="top" wrapText="1"/>
    </xf>
    <xf numFmtId="37" fontId="2" fillId="0" borderId="0" xfId="3" applyNumberFormat="1"/>
    <xf numFmtId="3" fontId="19" fillId="0" borderId="0" xfId="3" applyNumberFormat="1" applyFont="1"/>
    <xf numFmtId="170" fontId="14" fillId="0" borderId="0" xfId="3" applyNumberFormat="1" applyFont="1"/>
    <xf numFmtId="0" fontId="2" fillId="0" borderId="0" xfId="3" applyAlignment="1">
      <alignment horizontal="right"/>
    </xf>
    <xf numFmtId="0" fontId="16" fillId="0" borderId="0" xfId="3" applyFont="1"/>
    <xf numFmtId="169" fontId="2" fillId="0" borderId="0" xfId="3" applyNumberFormat="1"/>
    <xf numFmtId="0" fontId="14" fillId="0" borderId="0" xfId="3" applyFont="1"/>
    <xf numFmtId="171" fontId="14" fillId="0" borderId="0" xfId="4" applyNumberFormat="1" applyFont="1"/>
    <xf numFmtId="171" fontId="2" fillId="0" borderId="0" xfId="4" applyNumberFormat="1"/>
    <xf numFmtId="0" fontId="3" fillId="0" borderId="0" xfId="3" applyFont="1"/>
    <xf numFmtId="0" fontId="8" fillId="0" borderId="0" xfId="3" applyFont="1"/>
    <xf numFmtId="171" fontId="2" fillId="0" borderId="0" xfId="3" applyNumberFormat="1"/>
    <xf numFmtId="164" fontId="2" fillId="0" borderId="0" xfId="3" applyNumberFormat="1"/>
    <xf numFmtId="3" fontId="20" fillId="0" borderId="0" xfId="3" applyNumberFormat="1" applyFont="1"/>
    <xf numFmtId="166" fontId="20" fillId="0" borderId="0" xfId="3" applyNumberFormat="1" applyFont="1"/>
    <xf numFmtId="1" fontId="2" fillId="0" borderId="0" xfId="3" applyNumberFormat="1"/>
    <xf numFmtId="3" fontId="17" fillId="0" borderId="0" xfId="3" applyNumberFormat="1" applyFont="1"/>
    <xf numFmtId="0" fontId="1" fillId="0" borderId="0" xfId="5"/>
    <xf numFmtId="1" fontId="2" fillId="0" borderId="0" xfId="3" applyNumberFormat="1" applyAlignment="1">
      <alignment horizontal="right"/>
    </xf>
    <xf numFmtId="0" fontId="16" fillId="0" borderId="0" xfId="0" applyFont="1" applyAlignment="1"/>
    <xf numFmtId="0" fontId="9" fillId="0" borderId="0" xfId="0" applyFont="1" applyAlignment="1">
      <alignment wrapText="1"/>
    </xf>
    <xf numFmtId="3" fontId="21" fillId="0" borderId="0" xfId="0" applyNumberFormat="1" applyFont="1" applyAlignment="1"/>
    <xf numFmtId="0" fontId="22" fillId="0" borderId="0" xfId="0" applyFont="1" applyAlignment="1">
      <alignment horizontal="center" wrapText="1"/>
    </xf>
    <xf numFmtId="9" fontId="2" fillId="0" borderId="0" xfId="2"/>
    <xf numFmtId="3" fontId="23" fillId="0" borderId="0" xfId="0" applyNumberFormat="1" applyFont="1" applyAlignment="1"/>
    <xf numFmtId="3" fontId="22" fillId="0" borderId="0" xfId="0" applyNumberFormat="1" applyFont="1" applyAlignment="1"/>
    <xf numFmtId="0" fontId="2" fillId="0" borderId="0" xfId="3" applyAlignment="1">
      <alignment horizontal="left"/>
    </xf>
  </cellXfs>
  <cellStyles count="6">
    <cellStyle name="Comma" xfId="1" builtinId="3"/>
    <cellStyle name="Normal" xfId="0" builtinId="0"/>
    <cellStyle name="Normal 2 2 3" xfId="3" xr:uid="{9E93C80F-9BAA-4F92-B16E-32CAE53E61FD}"/>
    <cellStyle name="Normal 23" xfId="5" xr:uid="{B7111AB6-DDFA-44CE-A879-6CE5BFEB7A88}"/>
    <cellStyle name="Per cent" xfId="2" builtinId="5"/>
    <cellStyle name="Percent 2" xfId="4" xr:uid="{2F8F6EAA-C381-42A1-8C8D-6246A13B92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32503113325031"/>
          <c:y val="0.10132609651691378"/>
          <c:w val="0.84396612923384562"/>
          <c:h val="0.76636462681850426"/>
        </c:manualLayout>
      </c:layout>
      <c:lineChart>
        <c:grouping val="standard"/>
        <c:varyColors val="0"/>
        <c:ser>
          <c:idx val="0"/>
          <c:order val="0"/>
          <c:tx>
            <c:v>Fatal &amp; adjusted serious accidents</c:v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7030A0"/>
              </a:solidFill>
              <a:ln>
                <a:solidFill>
                  <a:srgbClr val="7030A0"/>
                </a:solidFill>
                <a:prstDash val="solid"/>
              </a:ln>
            </c:spPr>
          </c:marker>
          <c:cat>
            <c:numRef>
              <c:f>[3]Figure1Data!$A$4:$A$61</c:f>
              <c:numCache>
                <c:formatCode>General</c:formatCode>
                <c:ptCount val="58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</c:numCache>
            </c:numRef>
          </c:cat>
          <c:val>
            <c:numRef>
              <c:f>[3]Figure1Data!$B$4:$B$61</c:f>
              <c:numCache>
                <c:formatCode>#,##0</c:formatCode>
                <c:ptCount val="58"/>
                <c:pt idx="4">
                  <c:v>8618</c:v>
                </c:pt>
                <c:pt idx="5">
                  <c:v>8652</c:v>
                </c:pt>
                <c:pt idx="6">
                  <c:v>8735</c:v>
                </c:pt>
                <c:pt idx="7">
                  <c:v>8839</c:v>
                </c:pt>
                <c:pt idx="8">
                  <c:v>8311</c:v>
                </c:pt>
                <c:pt idx="9">
                  <c:v>7611</c:v>
                </c:pt>
                <c:pt idx="10">
                  <c:v>7610</c:v>
                </c:pt>
                <c:pt idx="11">
                  <c:v>7790</c:v>
                </c:pt>
                <c:pt idx="12">
                  <c:v>8181</c:v>
                </c:pt>
                <c:pt idx="13">
                  <c:v>8264</c:v>
                </c:pt>
                <c:pt idx="14">
                  <c:v>7862</c:v>
                </c:pt>
                <c:pt idx="15">
                  <c:v>7875</c:v>
                </c:pt>
                <c:pt idx="16">
                  <c:v>8061</c:v>
                </c:pt>
                <c:pt idx="17">
                  <c:v>6997</c:v>
                </c:pt>
                <c:pt idx="18">
                  <c:v>7084</c:v>
                </c:pt>
                <c:pt idx="19">
                  <c:v>7057</c:v>
                </c:pt>
                <c:pt idx="20">
                  <c:v>6719</c:v>
                </c:pt>
                <c:pt idx="21">
                  <c:v>6085</c:v>
                </c:pt>
                <c:pt idx="22">
                  <c:v>6101</c:v>
                </c:pt>
                <c:pt idx="23">
                  <c:v>6310</c:v>
                </c:pt>
                <c:pt idx="24">
                  <c:v>5728</c:v>
                </c:pt>
                <c:pt idx="25">
                  <c:v>5167</c:v>
                </c:pt>
                <c:pt idx="26">
                  <c:v>4694</c:v>
                </c:pt>
                <c:pt idx="27">
                  <c:v>4010</c:v>
                </c:pt>
                <c:pt idx="28">
                  <c:v>4643</c:v>
                </c:pt>
                <c:pt idx="29">
                  <c:v>4432</c:v>
                </c:pt>
                <c:pt idx="30">
                  <c:v>3631</c:v>
                </c:pt>
                <c:pt idx="31">
                  <c:v>3652</c:v>
                </c:pt>
                <c:pt idx="32">
                  <c:v>3657</c:v>
                </c:pt>
                <c:pt idx="33">
                  <c:v>3494</c:v>
                </c:pt>
                <c:pt idx="34">
                  <c:v>3304</c:v>
                </c:pt>
                <c:pt idx="35">
                  <c:v>3149</c:v>
                </c:pt>
                <c:pt idx="36">
                  <c:v>2958</c:v>
                </c:pt>
                <c:pt idx="37">
                  <c:v>2796</c:v>
                </c:pt>
                <c:pt idx="38">
                  <c:v>4267.18</c:v>
                </c:pt>
                <c:pt idx="39">
                  <c:v>4189.51</c:v>
                </c:pt>
                <c:pt idx="40">
                  <c:v>4128.95</c:v>
                </c:pt>
                <c:pt idx="41">
                  <c:v>3782.8</c:v>
                </c:pt>
                <c:pt idx="42">
                  <c:v>3893.04</c:v>
                </c:pt>
                <c:pt idx="43">
                  <c:v>3601.47</c:v>
                </c:pt>
                <c:pt idx="44">
                  <c:v>3120.65</c:v>
                </c:pt>
                <c:pt idx="45">
                  <c:v>3045.48</c:v>
                </c:pt>
                <c:pt idx="46">
                  <c:v>3086.37</c:v>
                </c:pt>
                <c:pt idx="47">
                  <c:v>2709.24</c:v>
                </c:pt>
                <c:pt idx="48">
                  <c:v>2765.82</c:v>
                </c:pt>
                <c:pt idx="49">
                  <c:v>2658.01</c:v>
                </c:pt>
                <c:pt idx="50">
                  <c:v>2653.89</c:v>
                </c:pt>
                <c:pt idx="51">
                  <c:v>2401.1</c:v>
                </c:pt>
                <c:pt idx="52">
                  <c:v>2334.29</c:v>
                </c:pt>
                <c:pt idx="53">
                  <c:v>2238.36</c:v>
                </c:pt>
                <c:pt idx="54">
                  <c:v>1497</c:v>
                </c:pt>
                <c:pt idx="55">
                  <c:v>1580</c:v>
                </c:pt>
                <c:pt idx="56">
                  <c:v>1685</c:v>
                </c:pt>
                <c:pt idx="57">
                  <c:v>1847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57-42C2-B3BA-EBCF1C0C2BC2}"/>
            </c:ext>
          </c:extLst>
        </c:ser>
        <c:ser>
          <c:idx val="1"/>
          <c:order val="1"/>
          <c:tx>
            <c:v>All injury accidents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[3]Figure1Data!$A$4:$A$61</c:f>
              <c:numCache>
                <c:formatCode>General</c:formatCode>
                <c:ptCount val="58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</c:numCache>
            </c:numRef>
          </c:cat>
          <c:val>
            <c:numRef>
              <c:f>[3]Figure1Data!$C$4:$C$61</c:f>
              <c:numCache>
                <c:formatCode>#,##0</c:formatCode>
                <c:ptCount val="58"/>
                <c:pt idx="0">
                  <c:v>23225</c:v>
                </c:pt>
                <c:pt idx="1">
                  <c:v>22838</c:v>
                </c:pt>
                <c:pt idx="2">
                  <c:v>22120</c:v>
                </c:pt>
                <c:pt idx="3">
                  <c:v>21863</c:v>
                </c:pt>
                <c:pt idx="4">
                  <c:v>22133</c:v>
                </c:pt>
                <c:pt idx="5">
                  <c:v>22332</c:v>
                </c:pt>
                <c:pt idx="6">
                  <c:v>22703</c:v>
                </c:pt>
                <c:pt idx="7">
                  <c:v>22580</c:v>
                </c:pt>
                <c:pt idx="8">
                  <c:v>20581</c:v>
                </c:pt>
                <c:pt idx="9">
                  <c:v>20652</c:v>
                </c:pt>
                <c:pt idx="10">
                  <c:v>21751</c:v>
                </c:pt>
                <c:pt idx="11">
                  <c:v>21678</c:v>
                </c:pt>
                <c:pt idx="12">
                  <c:v>22107</c:v>
                </c:pt>
                <c:pt idx="13">
                  <c:v>23064</c:v>
                </c:pt>
                <c:pt idx="14">
                  <c:v>21788</c:v>
                </c:pt>
                <c:pt idx="15">
                  <c:v>21485</c:v>
                </c:pt>
                <c:pt idx="16">
                  <c:v>20850</c:v>
                </c:pt>
                <c:pt idx="17">
                  <c:v>19434</c:v>
                </c:pt>
                <c:pt idx="18">
                  <c:v>19974</c:v>
                </c:pt>
                <c:pt idx="19">
                  <c:v>20644</c:v>
                </c:pt>
                <c:pt idx="20">
                  <c:v>19819</c:v>
                </c:pt>
                <c:pt idx="21">
                  <c:v>18657</c:v>
                </c:pt>
                <c:pt idx="22">
                  <c:v>19097</c:v>
                </c:pt>
                <c:pt idx="23">
                  <c:v>20605</c:v>
                </c:pt>
                <c:pt idx="24">
                  <c:v>20171</c:v>
                </c:pt>
                <c:pt idx="25">
                  <c:v>19004</c:v>
                </c:pt>
                <c:pt idx="26">
                  <c:v>18008</c:v>
                </c:pt>
                <c:pt idx="27">
                  <c:v>16685</c:v>
                </c:pt>
                <c:pt idx="28">
                  <c:v>16768</c:v>
                </c:pt>
                <c:pt idx="29">
                  <c:v>16534</c:v>
                </c:pt>
                <c:pt idx="30">
                  <c:v>16073</c:v>
                </c:pt>
                <c:pt idx="31">
                  <c:v>16646</c:v>
                </c:pt>
                <c:pt idx="32">
                  <c:v>16519</c:v>
                </c:pt>
                <c:pt idx="33">
                  <c:v>15415</c:v>
                </c:pt>
                <c:pt idx="34">
                  <c:v>15132</c:v>
                </c:pt>
                <c:pt idx="35">
                  <c:v>14724</c:v>
                </c:pt>
                <c:pt idx="36">
                  <c:v>14343</c:v>
                </c:pt>
                <c:pt idx="37">
                  <c:v>13917</c:v>
                </c:pt>
                <c:pt idx="38">
                  <c:v>13919</c:v>
                </c:pt>
                <c:pt idx="39">
                  <c:v>13438</c:v>
                </c:pt>
                <c:pt idx="40">
                  <c:v>13110</c:v>
                </c:pt>
                <c:pt idx="41">
                  <c:v>12507</c:v>
                </c:pt>
                <c:pt idx="42">
                  <c:v>12159</c:v>
                </c:pt>
                <c:pt idx="43">
                  <c:v>11556</c:v>
                </c:pt>
                <c:pt idx="44">
                  <c:v>10295</c:v>
                </c:pt>
                <c:pt idx="45">
                  <c:v>9985</c:v>
                </c:pt>
                <c:pt idx="46">
                  <c:v>9777</c:v>
                </c:pt>
                <c:pt idx="47">
                  <c:v>8974</c:v>
                </c:pt>
                <c:pt idx="48">
                  <c:v>8833</c:v>
                </c:pt>
                <c:pt idx="49">
                  <c:v>8477</c:v>
                </c:pt>
                <c:pt idx="50">
                  <c:v>8355</c:v>
                </c:pt>
                <c:pt idx="51">
                  <c:v>7118</c:v>
                </c:pt>
                <c:pt idx="52">
                  <c:v>6432</c:v>
                </c:pt>
                <c:pt idx="53">
                  <c:v>5773</c:v>
                </c:pt>
                <c:pt idx="54">
                  <c:v>3897</c:v>
                </c:pt>
                <c:pt idx="55">
                  <c:v>3907</c:v>
                </c:pt>
                <c:pt idx="56">
                  <c:v>4149</c:v>
                </c:pt>
                <c:pt idx="57">
                  <c:v>4251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57-42C2-B3BA-EBCF1C0C2BC2}"/>
            </c:ext>
          </c:extLst>
        </c:ser>
        <c:ser>
          <c:idx val="2"/>
          <c:order val="2"/>
          <c:tx>
            <c:v>Traffic - M and A roads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numRef>
              <c:f>[3]Figure1Data!$A$4:$A$61</c:f>
              <c:numCache>
                <c:formatCode>General</c:formatCode>
                <c:ptCount val="58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</c:numCache>
            </c:numRef>
          </c:cat>
          <c:val>
            <c:numRef>
              <c:f>[3]Figure1Data!$E$4:$E$61</c:f>
              <c:numCache>
                <c:formatCode>#,##0</c:formatCode>
                <c:ptCount val="58"/>
                <c:pt idx="19">
                  <c:v>17219</c:v>
                </c:pt>
                <c:pt idx="20">
                  <c:v>17647</c:v>
                </c:pt>
                <c:pt idx="21">
                  <c:v>18767</c:v>
                </c:pt>
                <c:pt idx="22">
                  <c:v>20098</c:v>
                </c:pt>
                <c:pt idx="23">
                  <c:v>21403</c:v>
                </c:pt>
                <c:pt idx="24">
                  <c:v>21786</c:v>
                </c:pt>
                <c:pt idx="25">
                  <c:v>21947</c:v>
                </c:pt>
                <c:pt idx="26">
                  <c:v>22575</c:v>
                </c:pt>
                <c:pt idx="27">
                  <c:v>22666</c:v>
                </c:pt>
                <c:pt idx="28">
                  <c:v>23300</c:v>
                </c:pt>
                <c:pt idx="29">
                  <c:v>23987</c:v>
                </c:pt>
                <c:pt idx="30">
                  <c:v>24839</c:v>
                </c:pt>
                <c:pt idx="31">
                  <c:v>25452</c:v>
                </c:pt>
                <c:pt idx="32">
                  <c:v>25885</c:v>
                </c:pt>
                <c:pt idx="33">
                  <c:v>26185</c:v>
                </c:pt>
                <c:pt idx="34">
                  <c:v>25937</c:v>
                </c:pt>
                <c:pt idx="35">
                  <c:v>26342</c:v>
                </c:pt>
                <c:pt idx="36">
                  <c:v>27263</c:v>
                </c:pt>
                <c:pt idx="37">
                  <c:v>27682</c:v>
                </c:pt>
                <c:pt idx="38">
                  <c:v>28209</c:v>
                </c:pt>
                <c:pt idx="39">
                  <c:v>28055</c:v>
                </c:pt>
                <c:pt idx="40">
                  <c:v>28898</c:v>
                </c:pt>
                <c:pt idx="41">
                  <c:v>28986</c:v>
                </c:pt>
                <c:pt idx="42">
                  <c:v>28810</c:v>
                </c:pt>
                <c:pt idx="43">
                  <c:v>28961</c:v>
                </c:pt>
                <c:pt idx="44">
                  <c:v>28495</c:v>
                </c:pt>
                <c:pt idx="45">
                  <c:v>28566</c:v>
                </c:pt>
                <c:pt idx="46">
                  <c:v>28852</c:v>
                </c:pt>
                <c:pt idx="47">
                  <c:v>29048</c:v>
                </c:pt>
                <c:pt idx="48">
                  <c:v>29446</c:v>
                </c:pt>
                <c:pt idx="49">
                  <c:v>29872</c:v>
                </c:pt>
                <c:pt idx="50">
                  <c:v>30848</c:v>
                </c:pt>
                <c:pt idx="51">
                  <c:v>31405</c:v>
                </c:pt>
                <c:pt idx="52">
                  <c:v>31542</c:v>
                </c:pt>
                <c:pt idx="53">
                  <c:v>32211</c:v>
                </c:pt>
                <c:pt idx="54">
                  <c:v>23941</c:v>
                </c:pt>
                <c:pt idx="55">
                  <c:v>27502.02</c:v>
                </c:pt>
                <c:pt idx="56">
                  <c:v>30371</c:v>
                </c:pt>
                <c:pt idx="57">
                  <c:v>31199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57-42C2-B3BA-EBCF1C0C2BC2}"/>
            </c:ext>
          </c:extLst>
        </c:ser>
        <c:ser>
          <c:idx val="3"/>
          <c:order val="3"/>
          <c:tx>
            <c:v>Traffic all roads</c:v>
          </c:tx>
          <c:spPr>
            <a:ln w="66675" cap="sq">
              <a:solidFill>
                <a:srgbClr val="0000FF"/>
              </a:solidFill>
              <a:prstDash val="dash"/>
              <a:miter lim="800000"/>
            </a:ln>
          </c:spPr>
          <c:marker>
            <c:symbol val="none"/>
          </c:marker>
          <c:cat>
            <c:numRef>
              <c:f>[3]Figure1Data!$A$4:$A$61</c:f>
              <c:numCache>
                <c:formatCode>General</c:formatCode>
                <c:ptCount val="58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</c:numCache>
            </c:numRef>
          </c:cat>
          <c:val>
            <c:numRef>
              <c:f>[3]Figure1Data!$D$4:$D$61</c:f>
              <c:numCache>
                <c:formatCode>#,##0</c:formatCode>
                <c:ptCount val="58"/>
                <c:pt idx="28">
                  <c:v>35175</c:v>
                </c:pt>
                <c:pt idx="29">
                  <c:v>36000</c:v>
                </c:pt>
                <c:pt idx="30">
                  <c:v>36736</c:v>
                </c:pt>
                <c:pt idx="31">
                  <c:v>37777</c:v>
                </c:pt>
                <c:pt idx="32">
                  <c:v>38582</c:v>
                </c:pt>
                <c:pt idx="33">
                  <c:v>39169</c:v>
                </c:pt>
                <c:pt idx="34">
                  <c:v>39560.980000000003</c:v>
                </c:pt>
                <c:pt idx="35">
                  <c:v>40064.6</c:v>
                </c:pt>
                <c:pt idx="36">
                  <c:v>41534.720000000001</c:v>
                </c:pt>
                <c:pt idx="37">
                  <c:v>42037.63</c:v>
                </c:pt>
                <c:pt idx="38">
                  <c:v>42078.22</c:v>
                </c:pt>
                <c:pt idx="39">
                  <c:v>42085.98</c:v>
                </c:pt>
                <c:pt idx="40">
                  <c:v>43455.839999999997</c:v>
                </c:pt>
                <c:pt idx="41">
                  <c:v>43987.97</c:v>
                </c:pt>
                <c:pt idx="42">
                  <c:v>43799.44</c:v>
                </c:pt>
                <c:pt idx="43">
                  <c:v>43565.66</c:v>
                </c:pt>
                <c:pt idx="44">
                  <c:v>43159.91</c:v>
                </c:pt>
                <c:pt idx="45">
                  <c:v>43084.59</c:v>
                </c:pt>
                <c:pt idx="46">
                  <c:v>43497.71</c:v>
                </c:pt>
                <c:pt idx="47">
                  <c:v>43711.09</c:v>
                </c:pt>
                <c:pt idx="48">
                  <c:v>44775.56</c:v>
                </c:pt>
                <c:pt idx="49">
                  <c:v>45374.400000000001</c:v>
                </c:pt>
                <c:pt idx="50">
                  <c:v>46842.54</c:v>
                </c:pt>
                <c:pt idx="51">
                  <c:v>48045.24</c:v>
                </c:pt>
                <c:pt idx="52">
                  <c:v>48186.69</c:v>
                </c:pt>
                <c:pt idx="53">
                  <c:v>48712.57</c:v>
                </c:pt>
                <c:pt idx="54">
                  <c:v>37882.720000000001</c:v>
                </c:pt>
                <c:pt idx="55">
                  <c:v>43410.05</c:v>
                </c:pt>
                <c:pt idx="56">
                  <c:v>47379</c:v>
                </c:pt>
                <c:pt idx="57">
                  <c:v>48421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57-42C2-B3BA-EBCF1C0C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922880"/>
        <c:axId val="268924416"/>
      </c:lineChart>
      <c:catAx>
        <c:axId val="26892288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89244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68924416"/>
        <c:scaling>
          <c:orientation val="minMax"/>
          <c:max val="490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8922880"/>
        <c:crosses val="autoZero"/>
        <c:crossBetween val="between"/>
        <c:majorUnit val="5000"/>
        <c:minorUnit val="100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8605174353205852E-2"/>
          <c:y val="0.89887463920382382"/>
          <c:w val="0.94022409698787646"/>
          <c:h val="5.5377560209665881E-2"/>
        </c:manualLayout>
      </c:layout>
      <c:overlay val="0"/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Figure 2 Scottish fatal reported road collisions: 1972 onwards</a:t>
            </a:r>
          </a:p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5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showing likely range of values (see text) around 5-year moving average</a:t>
            </a:r>
            <a:endParaRPr lang="en-GB" sz="1450"/>
          </a:p>
        </c:rich>
      </c:tx>
      <c:layout>
        <c:manualLayout>
          <c:xMode val="edge"/>
          <c:yMode val="edge"/>
          <c:x val="0.16039540667450777"/>
          <c:y val="2.34657039711191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695592382362851E-2"/>
          <c:y val="0.13898916967509026"/>
          <c:w val="0.88483515626957376"/>
          <c:h val="0.68411552346570392"/>
        </c:manualLayout>
      </c:layout>
      <c:lineChart>
        <c:grouping val="standard"/>
        <c:varyColors val="0"/>
        <c:ser>
          <c:idx val="0"/>
          <c:order val="0"/>
          <c:tx>
            <c:strRef>
              <c:f>'[3]figs2&amp;3data'!$R$34</c:f>
              <c:strCache>
                <c:ptCount val="1"/>
                <c:pt idx="0">
                  <c:v>Lower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ysDash"/>
            </a:ln>
          </c:spPr>
          <c:marker>
            <c:symbol val="none"/>
          </c:marker>
          <c:cat>
            <c:numRef>
              <c:f>'[3]figs2&amp;3data'!$Q$35:$Q$86</c:f>
              <c:numCache>
                <c:formatCode>0</c:formatCode>
                <c:ptCount val="52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  <c:pt idx="51">
                  <c:v>2023</c:v>
                </c:pt>
              </c:numCache>
            </c:numRef>
          </c:cat>
          <c:val>
            <c:numRef>
              <c:f>'[3]figs2&amp;3data'!$R$35:$R$84</c:f>
              <c:numCache>
                <c:formatCode>0</c:formatCode>
                <c:ptCount val="50"/>
                <c:pt idx="0">
                  <c:v>716.23742266597048</c:v>
                </c:pt>
                <c:pt idx="1">
                  <c:v>704.86380499163909</c:v>
                </c:pt>
                <c:pt idx="2">
                  <c:v>685.97941565914607</c:v>
                </c:pt>
                <c:pt idx="3">
                  <c:v>677.69639568383627</c:v>
                </c:pt>
                <c:pt idx="4">
                  <c:v>669.22268136100502</c:v>
                </c:pt>
                <c:pt idx="5">
                  <c:v>662.48364735896143</c:v>
                </c:pt>
                <c:pt idx="6">
                  <c:v>651.89632781059299</c:v>
                </c:pt>
                <c:pt idx="7">
                  <c:v>637.07952780105654</c:v>
                </c:pt>
                <c:pt idx="8">
                  <c:v>620.34635981919882</c:v>
                </c:pt>
                <c:pt idx="9">
                  <c:v>587.4826762387396</c:v>
                </c:pt>
                <c:pt idx="10">
                  <c:v>550.81837079067293</c:v>
                </c:pt>
                <c:pt idx="11">
                  <c:v>532.79211682722416</c:v>
                </c:pt>
                <c:pt idx="12">
                  <c:v>518.80168070194077</c:v>
                </c:pt>
                <c:pt idx="13">
                  <c:v>495.24680462095</c:v>
                </c:pt>
                <c:pt idx="14">
                  <c:v>482.04349882769577</c:v>
                </c:pt>
                <c:pt idx="15">
                  <c:v>474.20175441971475</c:v>
                </c:pt>
                <c:pt idx="16">
                  <c:v>462.92228932166142</c:v>
                </c:pt>
                <c:pt idx="17">
                  <c:v>444.96426783696239</c:v>
                </c:pt>
                <c:pt idx="18">
                  <c:v>427.59493117157859</c:v>
                </c:pt>
                <c:pt idx="19">
                  <c:v>400.90486964030163</c:v>
                </c:pt>
                <c:pt idx="20">
                  <c:v>367.22178805345641</c:v>
                </c:pt>
                <c:pt idx="21">
                  <c:v>342.53083056936072</c:v>
                </c:pt>
                <c:pt idx="22">
                  <c:v>318.45347698131656</c:v>
                </c:pt>
                <c:pt idx="23">
                  <c:v>302.17609472095609</c:v>
                </c:pt>
                <c:pt idx="24">
                  <c:v>298.39398956455375</c:v>
                </c:pt>
                <c:pt idx="25">
                  <c:v>291.96741797773723</c:v>
                </c:pt>
                <c:pt idx="26">
                  <c:v>279.88099100481543</c:v>
                </c:pt>
                <c:pt idx="27">
                  <c:v>278.5599097066613</c:v>
                </c:pt>
                <c:pt idx="28">
                  <c:v>266.11282657811392</c:v>
                </c:pt>
                <c:pt idx="29">
                  <c:v>258.95383233119361</c:v>
                </c:pt>
                <c:pt idx="30">
                  <c:v>258.57720058206809</c:v>
                </c:pt>
                <c:pt idx="31">
                  <c:v>252.36510676830795</c:v>
                </c:pt>
                <c:pt idx="32">
                  <c:v>249.35479231747854</c:v>
                </c:pt>
                <c:pt idx="33">
                  <c:v>245.78144228127132</c:v>
                </c:pt>
                <c:pt idx="34">
                  <c:v>235.25858891251019</c:v>
                </c:pt>
                <c:pt idx="35">
                  <c:v>218.93929880751216</c:v>
                </c:pt>
                <c:pt idx="36">
                  <c:v>204.90146583304016</c:v>
                </c:pt>
                <c:pt idx="37">
                  <c:v>182.87956044287793</c:v>
                </c:pt>
                <c:pt idx="38">
                  <c:v>165.58633429409207</c:v>
                </c:pt>
                <c:pt idx="39">
                  <c:v>149.65193039032781</c:v>
                </c:pt>
                <c:pt idx="40">
                  <c:v>146.87890579782064</c:v>
                </c:pt>
                <c:pt idx="41">
                  <c:v>140.9697851344593</c:v>
                </c:pt>
                <c:pt idx="42">
                  <c:v>140.9697851344593</c:v>
                </c:pt>
                <c:pt idx="43">
                  <c:v>136.91274828468161</c:v>
                </c:pt>
                <c:pt idx="44">
                  <c:v>135.25438894009457</c:v>
                </c:pt>
                <c:pt idx="45">
                  <c:v>130.83602595739214</c:v>
                </c:pt>
                <c:pt idx="46">
                  <c:v>126.05616166937207</c:v>
                </c:pt>
                <c:pt idx="47">
                  <c:v>118.53370577571793</c:v>
                </c:pt>
                <c:pt idx="48">
                  <c:v>120.55005197510813</c:v>
                </c:pt>
                <c:pt idx="49">
                  <c:v>120.73342566961389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60-443A-870E-A3D1B67213C8}"/>
            </c:ext>
          </c:extLst>
        </c:ser>
        <c:ser>
          <c:idx val="1"/>
          <c:order val="1"/>
          <c:tx>
            <c:strRef>
              <c:f>'[3]figs2&amp;3data'!$S$34</c:f>
              <c:strCache>
                <c:ptCount val="1"/>
                <c:pt idx="0">
                  <c:v>Upper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ysDash"/>
            </a:ln>
          </c:spPr>
          <c:marker>
            <c:symbol val="none"/>
          </c:marker>
          <c:cat>
            <c:numRef>
              <c:f>'[3]figs2&amp;3data'!$Q$35:$Q$86</c:f>
              <c:numCache>
                <c:formatCode>0</c:formatCode>
                <c:ptCount val="52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  <c:pt idx="51">
                  <c:v>2023</c:v>
                </c:pt>
              </c:numCache>
            </c:numRef>
          </c:cat>
          <c:val>
            <c:numRef>
              <c:f>'[3]figs2&amp;3data'!$S$35:$S$84</c:f>
              <c:numCache>
                <c:formatCode>0</c:formatCode>
                <c:ptCount val="50"/>
                <c:pt idx="0">
                  <c:v>827.36257733402942</c:v>
                </c:pt>
                <c:pt idx="1">
                  <c:v>815.13619500836091</c:v>
                </c:pt>
                <c:pt idx="2">
                  <c:v>794.82058434085388</c:v>
                </c:pt>
                <c:pt idx="3">
                  <c:v>785.90360431616364</c:v>
                </c:pt>
                <c:pt idx="4">
                  <c:v>776.77731863899498</c:v>
                </c:pt>
                <c:pt idx="5">
                  <c:v>769.51635264103857</c:v>
                </c:pt>
                <c:pt idx="6">
                  <c:v>758.10367218940701</c:v>
                </c:pt>
                <c:pt idx="7">
                  <c:v>742.1204721989435</c:v>
                </c:pt>
                <c:pt idx="8">
                  <c:v>724.05364018080127</c:v>
                </c:pt>
                <c:pt idx="9">
                  <c:v>688.5173237612604</c:v>
                </c:pt>
                <c:pt idx="10">
                  <c:v>648.78162920932698</c:v>
                </c:pt>
                <c:pt idx="11">
                  <c:v>629.20788317277584</c:v>
                </c:pt>
                <c:pt idx="12">
                  <c:v>613.99831929805919</c:v>
                </c:pt>
                <c:pt idx="13">
                  <c:v>588.35319537904991</c:v>
                </c:pt>
                <c:pt idx="14">
                  <c:v>573.95650117230423</c:v>
                </c:pt>
                <c:pt idx="15">
                  <c:v>565.39824558028522</c:v>
                </c:pt>
                <c:pt idx="16">
                  <c:v>553.07771067833858</c:v>
                </c:pt>
                <c:pt idx="17">
                  <c:v>533.43573216303764</c:v>
                </c:pt>
                <c:pt idx="18">
                  <c:v>514.40506882842146</c:v>
                </c:pt>
                <c:pt idx="19">
                  <c:v>485.09513035969837</c:v>
                </c:pt>
                <c:pt idx="20">
                  <c:v>447.97821194654364</c:v>
                </c:pt>
                <c:pt idx="21">
                  <c:v>420.66916943063933</c:v>
                </c:pt>
                <c:pt idx="22">
                  <c:v>393.94652301868342</c:v>
                </c:pt>
                <c:pt idx="23">
                  <c:v>375.82390527904391</c:v>
                </c:pt>
                <c:pt idx="24">
                  <c:v>371.60601043544625</c:v>
                </c:pt>
                <c:pt idx="25">
                  <c:v>364.43258202226275</c:v>
                </c:pt>
                <c:pt idx="26">
                  <c:v>350.91900899518453</c:v>
                </c:pt>
                <c:pt idx="27">
                  <c:v>349.4400902933387</c:v>
                </c:pt>
                <c:pt idx="28">
                  <c:v>335.4871734218861</c:v>
                </c:pt>
                <c:pt idx="29">
                  <c:v>327.44616766880637</c:v>
                </c:pt>
                <c:pt idx="30">
                  <c:v>327.02279941793194</c:v>
                </c:pt>
                <c:pt idx="31">
                  <c:v>320.03489323169202</c:v>
                </c:pt>
                <c:pt idx="32">
                  <c:v>316.64520768252146</c:v>
                </c:pt>
                <c:pt idx="33">
                  <c:v>312.61855771872865</c:v>
                </c:pt>
                <c:pt idx="34">
                  <c:v>300.74141108748978</c:v>
                </c:pt>
                <c:pt idx="35">
                  <c:v>282.26070119248783</c:v>
                </c:pt>
                <c:pt idx="36">
                  <c:v>266.29853416695983</c:v>
                </c:pt>
                <c:pt idx="37">
                  <c:v>241.12043955712207</c:v>
                </c:pt>
                <c:pt idx="38">
                  <c:v>221.21366570590794</c:v>
                </c:pt>
                <c:pt idx="39">
                  <c:v>202.74806960967217</c:v>
                </c:pt>
                <c:pt idx="40">
                  <c:v>199.52109420217934</c:v>
                </c:pt>
                <c:pt idx="41">
                  <c:v>192.63021486554072</c:v>
                </c:pt>
                <c:pt idx="42">
                  <c:v>192.63021486554072</c:v>
                </c:pt>
                <c:pt idx="43">
                  <c:v>187.8872517153184</c:v>
                </c:pt>
                <c:pt idx="44">
                  <c:v>185.94561105990542</c:v>
                </c:pt>
                <c:pt idx="45">
                  <c:v>180.76397404260788</c:v>
                </c:pt>
                <c:pt idx="46">
                  <c:v>175.14383833062791</c:v>
                </c:pt>
                <c:pt idx="47">
                  <c:v>166.26629422428209</c:v>
                </c:pt>
                <c:pt idx="48">
                  <c:v>168.64994802489184</c:v>
                </c:pt>
                <c:pt idx="49">
                  <c:v>168.86657433038613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60-443A-870E-A3D1B67213C8}"/>
            </c:ext>
          </c:extLst>
        </c:ser>
        <c:ser>
          <c:idx val="2"/>
          <c:order val="2"/>
          <c:tx>
            <c:strRef>
              <c:f>'[3]figs2&amp;3data'!$T$34</c:f>
              <c:strCache>
                <c:ptCount val="1"/>
                <c:pt idx="0">
                  <c:v>Fatal collisions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'[3]figs2&amp;3data'!$Q$35:$Q$86</c:f>
              <c:numCache>
                <c:formatCode>0</c:formatCode>
                <c:ptCount val="52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  <c:pt idx="51">
                  <c:v>2023</c:v>
                </c:pt>
              </c:numCache>
            </c:numRef>
          </c:cat>
          <c:val>
            <c:numRef>
              <c:f>'[3]figs2&amp;3data'!$T$35:$T$86</c:f>
              <c:numCache>
                <c:formatCode>0</c:formatCode>
                <c:ptCount val="52"/>
                <c:pt idx="0">
                  <c:v>770</c:v>
                </c:pt>
                <c:pt idx="1">
                  <c:v>783</c:v>
                </c:pt>
                <c:pt idx="2">
                  <c:v>763</c:v>
                </c:pt>
                <c:pt idx="3">
                  <c:v>699</c:v>
                </c:pt>
                <c:pt idx="4">
                  <c:v>687</c:v>
                </c:pt>
                <c:pt idx="5">
                  <c:v>727</c:v>
                </c:pt>
                <c:pt idx="6">
                  <c:v>739</c:v>
                </c:pt>
                <c:pt idx="7">
                  <c:v>728</c:v>
                </c:pt>
                <c:pt idx="8">
                  <c:v>644</c:v>
                </c:pt>
                <c:pt idx="9">
                  <c:v>610</c:v>
                </c:pt>
                <c:pt idx="10">
                  <c:v>640</c:v>
                </c:pt>
                <c:pt idx="11">
                  <c:v>568</c:v>
                </c:pt>
                <c:pt idx="12">
                  <c:v>537</c:v>
                </c:pt>
                <c:pt idx="13">
                  <c:v>550</c:v>
                </c:pt>
                <c:pt idx="14">
                  <c:v>537</c:v>
                </c:pt>
                <c:pt idx="15">
                  <c:v>517</c:v>
                </c:pt>
                <c:pt idx="16">
                  <c:v>499</c:v>
                </c:pt>
                <c:pt idx="17">
                  <c:v>496</c:v>
                </c:pt>
                <c:pt idx="18">
                  <c:v>491</c:v>
                </c:pt>
                <c:pt idx="19">
                  <c:v>443</c:v>
                </c:pt>
                <c:pt idx="20">
                  <c:v>426</c:v>
                </c:pt>
                <c:pt idx="21">
                  <c:v>359</c:v>
                </c:pt>
                <c:pt idx="22">
                  <c:v>319</c:v>
                </c:pt>
                <c:pt idx="23">
                  <c:v>361</c:v>
                </c:pt>
                <c:pt idx="24">
                  <c:v>316</c:v>
                </c:pt>
                <c:pt idx="25">
                  <c:v>340</c:v>
                </c:pt>
                <c:pt idx="26">
                  <c:v>339</c:v>
                </c:pt>
                <c:pt idx="27">
                  <c:v>285</c:v>
                </c:pt>
                <c:pt idx="28">
                  <c:v>297</c:v>
                </c:pt>
                <c:pt idx="29">
                  <c:v>309</c:v>
                </c:pt>
                <c:pt idx="30">
                  <c:v>274</c:v>
                </c:pt>
                <c:pt idx="31">
                  <c:v>301</c:v>
                </c:pt>
                <c:pt idx="32">
                  <c:v>283</c:v>
                </c:pt>
                <c:pt idx="33">
                  <c:v>264</c:v>
                </c:pt>
                <c:pt idx="34">
                  <c:v>293</c:v>
                </c:pt>
                <c:pt idx="35">
                  <c:v>255</c:v>
                </c:pt>
                <c:pt idx="36">
                  <c:v>245</c:v>
                </c:pt>
                <c:pt idx="37">
                  <c:v>196</c:v>
                </c:pt>
                <c:pt idx="38">
                  <c:v>189</c:v>
                </c:pt>
                <c:pt idx="39">
                  <c:v>175</c:v>
                </c:pt>
                <c:pt idx="40">
                  <c:v>162</c:v>
                </c:pt>
                <c:pt idx="41">
                  <c:v>159</c:v>
                </c:pt>
                <c:pt idx="42">
                  <c:v>181</c:v>
                </c:pt>
                <c:pt idx="43">
                  <c:v>157</c:v>
                </c:pt>
                <c:pt idx="44">
                  <c:v>175</c:v>
                </c:pt>
                <c:pt idx="45">
                  <c:v>140</c:v>
                </c:pt>
                <c:pt idx="46">
                  <c:v>150</c:v>
                </c:pt>
                <c:pt idx="47">
                  <c:v>157</c:v>
                </c:pt>
                <c:pt idx="48">
                  <c:v>131</c:v>
                </c:pt>
                <c:pt idx="49">
                  <c:v>134</c:v>
                </c:pt>
                <c:pt idx="50">
                  <c:v>151</c:v>
                </c:pt>
                <c:pt idx="51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60-443A-870E-A3D1B6721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9093888"/>
        <c:axId val="269096832"/>
      </c:lineChart>
      <c:catAx>
        <c:axId val="26909388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0968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909683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09388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393398516177495"/>
          <c:y val="0.91335740072202165"/>
          <c:w val="0.69213262823332955"/>
          <c:h val="5.7761732851985603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Figure 3 Scottish reported road collision deaths: 1949 onwards</a:t>
            </a:r>
          </a:p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showing likely range of values (see text) around 5-year moving average</a:t>
            </a:r>
            <a:endParaRPr lang="en-GB" sz="1400"/>
          </a:p>
        </c:rich>
      </c:tx>
      <c:layout>
        <c:manualLayout>
          <c:xMode val="edge"/>
          <c:yMode val="edge"/>
          <c:x val="0.13876146788990826"/>
          <c:y val="1.1251758087201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155963302752298E-2"/>
          <c:y val="0.13361481080620771"/>
          <c:w val="0.87270642201834858"/>
          <c:h val="0.74964941220746006"/>
        </c:manualLayout>
      </c:layout>
      <c:lineChart>
        <c:grouping val="standard"/>
        <c:varyColors val="0"/>
        <c:ser>
          <c:idx val="0"/>
          <c:order val="0"/>
          <c:tx>
            <c:strRef>
              <c:f>'[3]figs2&amp;3data'!$AA$11</c:f>
              <c:strCache>
                <c:ptCount val="1"/>
                <c:pt idx="0">
                  <c:v>Lower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ysDash"/>
            </a:ln>
          </c:spPr>
          <c:marker>
            <c:symbol val="none"/>
          </c:marker>
          <c:cat>
            <c:numRef>
              <c:f>'[3]figs2&amp;3data'!$Z$12:$Z$86</c:f>
              <c:numCache>
                <c:formatCode>0</c:formatCode>
                <c:ptCount val="7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</c:numCache>
            </c:numRef>
          </c:cat>
          <c:val>
            <c:numRef>
              <c:f>'[3]figs2&amp;3data'!$AA$12:$AA$84</c:f>
              <c:numCache>
                <c:formatCode>0</c:formatCode>
                <c:ptCount val="73"/>
                <c:pt idx="0">
                  <c:v>492.75863912416008</c:v>
                </c:pt>
                <c:pt idx="1">
                  <c:v>479.55678894318157</c:v>
                </c:pt>
                <c:pt idx="2">
                  <c:v>488.16581351424031</c:v>
                </c:pt>
                <c:pt idx="3">
                  <c:v>490.07937824251491</c:v>
                </c:pt>
                <c:pt idx="4">
                  <c:v>505.58510874201664</c:v>
                </c:pt>
                <c:pt idx="5">
                  <c:v>504.81915283863003</c:v>
                </c:pt>
                <c:pt idx="6">
                  <c:v>517.26895751195855</c:v>
                </c:pt>
                <c:pt idx="7">
                  <c:v>522.25065445474672</c:v>
                </c:pt>
                <c:pt idx="8">
                  <c:v>533.55893865180815</c:v>
                </c:pt>
                <c:pt idx="9">
                  <c:v>540.84487668638872</c:v>
                </c:pt>
                <c:pt idx="10">
                  <c:v>565.97742449247517</c:v>
                </c:pt>
                <c:pt idx="11">
                  <c:v>587.86684256846797</c:v>
                </c:pt>
                <c:pt idx="12">
                  <c:v>608.42685526464231</c:v>
                </c:pt>
                <c:pt idx="13">
                  <c:v>637.27191227543108</c:v>
                </c:pt>
                <c:pt idx="14">
                  <c:v>655.55340386466003</c:v>
                </c:pt>
                <c:pt idx="15">
                  <c:v>678.46683087052816</c:v>
                </c:pt>
                <c:pt idx="16">
                  <c:v>700.43091778099256</c:v>
                </c:pt>
                <c:pt idx="17">
                  <c:v>711.41769235577124</c:v>
                </c:pt>
                <c:pt idx="18">
                  <c:v>738.02979510415094</c:v>
                </c:pt>
                <c:pt idx="19">
                  <c:v>751.9211814468689</c:v>
                </c:pt>
                <c:pt idx="20">
                  <c:v>766.58919962237076</c:v>
                </c:pt>
                <c:pt idx="21">
                  <c:v>781.4551986801232</c:v>
                </c:pt>
                <c:pt idx="22">
                  <c:v>798.06454066123683</c:v>
                </c:pt>
                <c:pt idx="23">
                  <c:v>785.12418747877916</c:v>
                </c:pt>
                <c:pt idx="24">
                  <c:v>776.24188368722537</c:v>
                </c:pt>
                <c:pt idx="25">
                  <c:v>760.21958377206408</c:v>
                </c:pt>
                <c:pt idx="26">
                  <c:v>751.72821437654693</c:v>
                </c:pt>
                <c:pt idx="27">
                  <c:v>744.97491721860354</c:v>
                </c:pt>
                <c:pt idx="28">
                  <c:v>742.08097665387345</c:v>
                </c:pt>
                <c:pt idx="29">
                  <c:v>728.7714358563419</c:v>
                </c:pt>
                <c:pt idx="30">
                  <c:v>708.3333735424352</c:v>
                </c:pt>
                <c:pt idx="31">
                  <c:v>687.13533255403104</c:v>
                </c:pt>
                <c:pt idx="32">
                  <c:v>649.39433992487216</c:v>
                </c:pt>
                <c:pt idx="33">
                  <c:v>608.81128528558054</c:v>
                </c:pt>
                <c:pt idx="34">
                  <c:v>589.97984591094178</c:v>
                </c:pt>
                <c:pt idx="35">
                  <c:v>575.38400255918111</c:v>
                </c:pt>
                <c:pt idx="36">
                  <c:v>547.55739564683302</c:v>
                </c:pt>
                <c:pt idx="37">
                  <c:v>534.13406998720529</c:v>
                </c:pt>
                <c:pt idx="38">
                  <c:v>525.3168087947347</c:v>
                </c:pt>
                <c:pt idx="39">
                  <c:v>514.58692163548119</c:v>
                </c:pt>
                <c:pt idx="40">
                  <c:v>493.52419984551102</c:v>
                </c:pt>
                <c:pt idx="41">
                  <c:v>475.73163020207528</c:v>
                </c:pt>
                <c:pt idx="42">
                  <c:v>446.1100462858675</c:v>
                </c:pt>
                <c:pt idx="43">
                  <c:v>409.86060649233463</c:v>
                </c:pt>
                <c:pt idx="44">
                  <c:v>383.7689437438234</c:v>
                </c:pt>
                <c:pt idx="45">
                  <c:v>358.29010147845526</c:v>
                </c:pt>
                <c:pt idx="46">
                  <c:v>341.96155740811372</c:v>
                </c:pt>
                <c:pt idx="47">
                  <c:v>339.30527027989524</c:v>
                </c:pt>
                <c:pt idx="48">
                  <c:v>329.25420492413804</c:v>
                </c:pt>
                <c:pt idx="49">
                  <c:v>313.53001200960961</c:v>
                </c:pt>
                <c:pt idx="50">
                  <c:v>311.82621239424611</c:v>
                </c:pt>
                <c:pt idx="51">
                  <c:v>298.01585042672173</c:v>
                </c:pt>
                <c:pt idx="52">
                  <c:v>288.75558295657981</c:v>
                </c:pt>
                <c:pt idx="53">
                  <c:v>288.37778463225783</c:v>
                </c:pt>
                <c:pt idx="54">
                  <c:v>280.82472768902534</c:v>
                </c:pt>
                <c:pt idx="55">
                  <c:v>274.40909208332357</c:v>
                </c:pt>
                <c:pt idx="56">
                  <c:v>270.07150160685404</c:v>
                </c:pt>
                <c:pt idx="57">
                  <c:v>257.63569113826537</c:v>
                </c:pt>
                <c:pt idx="58">
                  <c:v>240.33037647628868</c:v>
                </c:pt>
                <c:pt idx="59">
                  <c:v>225.68769706171793</c:v>
                </c:pt>
                <c:pt idx="60">
                  <c:v>201.53690757654437</c:v>
                </c:pt>
                <c:pt idx="61">
                  <c:v>181.94832190733212</c:v>
                </c:pt>
                <c:pt idx="62">
                  <c:v>163.73052223116599</c:v>
                </c:pt>
                <c:pt idx="63">
                  <c:v>161.31909754029175</c:v>
                </c:pt>
                <c:pt idx="64">
                  <c:v>153.90762189764544</c:v>
                </c:pt>
                <c:pt idx="65">
                  <c:v>155.01852487353591</c:v>
                </c:pt>
                <c:pt idx="66">
                  <c:v>149.28208152965246</c:v>
                </c:pt>
                <c:pt idx="67">
                  <c:v>147.24852945279903</c:v>
                </c:pt>
                <c:pt idx="68">
                  <c:v>140.0473302354882</c:v>
                </c:pt>
                <c:pt idx="69">
                  <c:v>135.0701756816199</c:v>
                </c:pt>
                <c:pt idx="70">
                  <c:v>125.50510257216823</c:v>
                </c:pt>
                <c:pt idx="71">
                  <c:v>130.28414159616409</c:v>
                </c:pt>
                <c:pt idx="72">
                  <c:v>129.18065270801827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BB-4A67-925D-61A978B4DCA6}"/>
            </c:ext>
          </c:extLst>
        </c:ser>
        <c:ser>
          <c:idx val="1"/>
          <c:order val="1"/>
          <c:tx>
            <c:strRef>
              <c:f>'[3]figs2&amp;3data'!$AB$11</c:f>
              <c:strCache>
                <c:ptCount val="1"/>
                <c:pt idx="0">
                  <c:v>Upper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ysDash"/>
            </a:ln>
          </c:spPr>
          <c:marker>
            <c:symbol val="none"/>
          </c:marker>
          <c:cat>
            <c:numRef>
              <c:f>'[3]figs2&amp;3data'!$Z$12:$Z$86</c:f>
              <c:numCache>
                <c:formatCode>0</c:formatCode>
                <c:ptCount val="7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</c:numCache>
            </c:numRef>
          </c:cat>
          <c:val>
            <c:numRef>
              <c:f>'[3]figs2&amp;3data'!$AB$12:$AB$84</c:f>
              <c:numCache>
                <c:formatCode>0</c:formatCode>
                <c:ptCount val="73"/>
                <c:pt idx="0">
                  <c:v>585.64136087584006</c:v>
                </c:pt>
                <c:pt idx="1">
                  <c:v>571.24321105681838</c:v>
                </c:pt>
                <c:pt idx="2">
                  <c:v>580.63418648575964</c:v>
                </c:pt>
                <c:pt idx="3">
                  <c:v>582.72062175748511</c:v>
                </c:pt>
                <c:pt idx="4">
                  <c:v>599.61489125798334</c:v>
                </c:pt>
                <c:pt idx="5">
                  <c:v>598.78084716136982</c:v>
                </c:pt>
                <c:pt idx="6">
                  <c:v>612.33104248804136</c:v>
                </c:pt>
                <c:pt idx="7">
                  <c:v>617.74934554525328</c:v>
                </c:pt>
                <c:pt idx="8">
                  <c:v>630.04106134819176</c:v>
                </c:pt>
                <c:pt idx="9">
                  <c:v>637.95512331361124</c:v>
                </c:pt>
                <c:pt idx="10">
                  <c:v>665.22257550752488</c:v>
                </c:pt>
                <c:pt idx="11">
                  <c:v>688.93315743153198</c:v>
                </c:pt>
                <c:pt idx="12">
                  <c:v>711.1731447353576</c:v>
                </c:pt>
                <c:pt idx="13">
                  <c:v>742.32808772456883</c:v>
                </c:pt>
                <c:pt idx="14">
                  <c:v>762.04659613533988</c:v>
                </c:pt>
                <c:pt idx="15">
                  <c:v>786.73316912947189</c:v>
                </c:pt>
                <c:pt idx="16">
                  <c:v>810.3690822190074</c:v>
                </c:pt>
                <c:pt idx="17">
                  <c:v>822.18230764422867</c:v>
                </c:pt>
                <c:pt idx="18">
                  <c:v>850.77020489584902</c:v>
                </c:pt>
                <c:pt idx="19">
                  <c:v>865.67881855313101</c:v>
                </c:pt>
                <c:pt idx="20">
                  <c:v>881.41080037762924</c:v>
                </c:pt>
                <c:pt idx="21">
                  <c:v>897.34480131987675</c:v>
                </c:pt>
                <c:pt idx="22">
                  <c:v>915.13545933876321</c:v>
                </c:pt>
                <c:pt idx="23">
                  <c:v>901.27581252122093</c:v>
                </c:pt>
                <c:pt idx="24">
                  <c:v>891.75811631277463</c:v>
                </c:pt>
                <c:pt idx="25">
                  <c:v>874.58041622793587</c:v>
                </c:pt>
                <c:pt idx="26">
                  <c:v>865.47178562345312</c:v>
                </c:pt>
                <c:pt idx="27">
                  <c:v>858.22508278139651</c:v>
                </c:pt>
                <c:pt idx="28">
                  <c:v>855.1190233461266</c:v>
                </c:pt>
                <c:pt idx="29">
                  <c:v>840.82856414365801</c:v>
                </c:pt>
                <c:pt idx="30">
                  <c:v>818.86662645756485</c:v>
                </c:pt>
                <c:pt idx="31">
                  <c:v>796.06466744596901</c:v>
                </c:pt>
                <c:pt idx="32">
                  <c:v>755.4056600751278</c:v>
                </c:pt>
                <c:pt idx="33">
                  <c:v>711.58871471441955</c:v>
                </c:pt>
                <c:pt idx="34">
                  <c:v>691.22015408905827</c:v>
                </c:pt>
                <c:pt idx="35">
                  <c:v>675.41599744081884</c:v>
                </c:pt>
                <c:pt idx="36">
                  <c:v>645.24260435316694</c:v>
                </c:pt>
                <c:pt idx="37">
                  <c:v>630.66593001279466</c:v>
                </c:pt>
                <c:pt idx="38">
                  <c:v>621.08319120526539</c:v>
                </c:pt>
                <c:pt idx="39">
                  <c:v>609.41307836451881</c:v>
                </c:pt>
                <c:pt idx="40">
                  <c:v>586.47580015448898</c:v>
                </c:pt>
                <c:pt idx="41">
                  <c:v>567.06836979792467</c:v>
                </c:pt>
                <c:pt idx="42">
                  <c:v>534.68995371413246</c:v>
                </c:pt>
                <c:pt idx="43">
                  <c:v>494.93939350766533</c:v>
                </c:pt>
                <c:pt idx="44">
                  <c:v>466.2310562561766</c:v>
                </c:pt>
                <c:pt idx="45">
                  <c:v>438.10989852154472</c:v>
                </c:pt>
                <c:pt idx="46">
                  <c:v>420.03844259188628</c:v>
                </c:pt>
                <c:pt idx="47">
                  <c:v>417.09472972010474</c:v>
                </c:pt>
                <c:pt idx="48">
                  <c:v>405.94579507586201</c:v>
                </c:pt>
                <c:pt idx="49">
                  <c:v>388.46998799039039</c:v>
                </c:pt>
                <c:pt idx="50">
                  <c:v>386.57378760575386</c:v>
                </c:pt>
                <c:pt idx="51">
                  <c:v>371.18414957327832</c:v>
                </c:pt>
                <c:pt idx="52">
                  <c:v>360.84441704342021</c:v>
                </c:pt>
                <c:pt idx="53">
                  <c:v>360.42221536774213</c:v>
                </c:pt>
                <c:pt idx="54">
                  <c:v>351.97527231097462</c:v>
                </c:pt>
                <c:pt idx="55">
                  <c:v>344.79090791667647</c:v>
                </c:pt>
                <c:pt idx="56">
                  <c:v>339.92849839314596</c:v>
                </c:pt>
                <c:pt idx="57">
                  <c:v>325.96430886173465</c:v>
                </c:pt>
                <c:pt idx="58">
                  <c:v>306.46962352371128</c:v>
                </c:pt>
                <c:pt idx="59">
                  <c:v>289.9123029382821</c:v>
                </c:pt>
                <c:pt idx="60">
                  <c:v>262.46309242345563</c:v>
                </c:pt>
                <c:pt idx="61">
                  <c:v>240.05167809266788</c:v>
                </c:pt>
                <c:pt idx="62">
                  <c:v>219.06947776883402</c:v>
                </c:pt>
                <c:pt idx="63">
                  <c:v>216.28090245970827</c:v>
                </c:pt>
                <c:pt idx="64">
                  <c:v>207.69237810235458</c:v>
                </c:pt>
                <c:pt idx="65">
                  <c:v>208.98147512646409</c:v>
                </c:pt>
                <c:pt idx="66">
                  <c:v>202.31791847034756</c:v>
                </c:pt>
                <c:pt idx="67">
                  <c:v>199.95147054720096</c:v>
                </c:pt>
                <c:pt idx="68">
                  <c:v>191.55266976451182</c:v>
                </c:pt>
                <c:pt idx="69">
                  <c:v>185.72982431838011</c:v>
                </c:pt>
                <c:pt idx="70">
                  <c:v>174.49489742783177</c:v>
                </c:pt>
                <c:pt idx="71">
                  <c:v>180.11585840383589</c:v>
                </c:pt>
                <c:pt idx="72">
                  <c:v>178.81934729198173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BB-4A67-925D-61A978B4DCA6}"/>
            </c:ext>
          </c:extLst>
        </c:ser>
        <c:ser>
          <c:idx val="2"/>
          <c:order val="2"/>
          <c:tx>
            <c:strRef>
              <c:f>'[3]figs2&amp;3data'!$AC$11</c:f>
              <c:strCache>
                <c:ptCount val="1"/>
                <c:pt idx="0">
                  <c:v>Deaths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'[3]figs2&amp;3data'!$Z$12:$Z$86</c:f>
              <c:numCache>
                <c:formatCode>0</c:formatCode>
                <c:ptCount val="7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</c:numCache>
            </c:numRef>
          </c:cat>
          <c:val>
            <c:numRef>
              <c:f>'[3]figs2&amp;3data'!$AC$12:$AC$86</c:f>
              <c:numCache>
                <c:formatCode>0</c:formatCode>
                <c:ptCount val="75"/>
                <c:pt idx="0">
                  <c:v>535</c:v>
                </c:pt>
                <c:pt idx="1">
                  <c:v>529</c:v>
                </c:pt>
                <c:pt idx="2">
                  <c:v>544</c:v>
                </c:pt>
                <c:pt idx="3">
                  <c:v>485</c:v>
                </c:pt>
                <c:pt idx="4">
                  <c:v>579</c:v>
                </c:pt>
                <c:pt idx="5">
                  <c:v>545</c:v>
                </c:pt>
                <c:pt idx="6">
                  <c:v>610</c:v>
                </c:pt>
                <c:pt idx="7">
                  <c:v>540</c:v>
                </c:pt>
                <c:pt idx="8">
                  <c:v>550</c:v>
                </c:pt>
                <c:pt idx="9">
                  <c:v>605</c:v>
                </c:pt>
                <c:pt idx="10">
                  <c:v>604</c:v>
                </c:pt>
                <c:pt idx="11">
                  <c:v>648</c:v>
                </c:pt>
                <c:pt idx="12">
                  <c:v>671</c:v>
                </c:pt>
                <c:pt idx="13">
                  <c:v>664</c:v>
                </c:pt>
                <c:pt idx="14">
                  <c:v>712</c:v>
                </c:pt>
                <c:pt idx="15">
                  <c:v>754</c:v>
                </c:pt>
                <c:pt idx="16">
                  <c:v>743</c:v>
                </c:pt>
                <c:pt idx="17">
                  <c:v>790</c:v>
                </c:pt>
                <c:pt idx="18">
                  <c:v>778</c:v>
                </c:pt>
                <c:pt idx="19">
                  <c:v>769</c:v>
                </c:pt>
                <c:pt idx="20">
                  <c:v>892</c:v>
                </c:pt>
                <c:pt idx="21">
                  <c:v>815</c:v>
                </c:pt>
                <c:pt idx="22">
                  <c:v>866</c:v>
                </c:pt>
                <c:pt idx="23">
                  <c:v>855</c:v>
                </c:pt>
                <c:pt idx="24">
                  <c:v>855</c:v>
                </c:pt>
                <c:pt idx="25">
                  <c:v>825</c:v>
                </c:pt>
                <c:pt idx="26">
                  <c:v>769</c:v>
                </c:pt>
                <c:pt idx="27">
                  <c:v>783</c:v>
                </c:pt>
                <c:pt idx="28">
                  <c:v>811</c:v>
                </c:pt>
                <c:pt idx="29">
                  <c:v>820</c:v>
                </c:pt>
                <c:pt idx="30">
                  <c:v>810</c:v>
                </c:pt>
                <c:pt idx="31">
                  <c:v>700</c:v>
                </c:pt>
                <c:pt idx="32">
                  <c:v>677</c:v>
                </c:pt>
                <c:pt idx="33">
                  <c:v>701</c:v>
                </c:pt>
                <c:pt idx="34">
                  <c:v>624</c:v>
                </c:pt>
                <c:pt idx="35">
                  <c:v>599</c:v>
                </c:pt>
                <c:pt idx="36">
                  <c:v>602</c:v>
                </c:pt>
                <c:pt idx="37">
                  <c:v>601</c:v>
                </c:pt>
                <c:pt idx="38">
                  <c:v>556</c:v>
                </c:pt>
                <c:pt idx="39">
                  <c:v>554</c:v>
                </c:pt>
                <c:pt idx="40">
                  <c:v>553</c:v>
                </c:pt>
                <c:pt idx="41">
                  <c:v>546</c:v>
                </c:pt>
                <c:pt idx="42">
                  <c:v>491</c:v>
                </c:pt>
                <c:pt idx="43">
                  <c:v>463</c:v>
                </c:pt>
                <c:pt idx="44">
                  <c:v>399</c:v>
                </c:pt>
                <c:pt idx="45">
                  <c:v>363</c:v>
                </c:pt>
                <c:pt idx="46">
                  <c:v>409</c:v>
                </c:pt>
                <c:pt idx="47">
                  <c:v>357</c:v>
                </c:pt>
                <c:pt idx="48">
                  <c:v>377</c:v>
                </c:pt>
                <c:pt idx="49">
                  <c:v>385</c:v>
                </c:pt>
                <c:pt idx="50">
                  <c:v>310</c:v>
                </c:pt>
                <c:pt idx="51">
                  <c:v>326</c:v>
                </c:pt>
                <c:pt idx="52">
                  <c:v>348</c:v>
                </c:pt>
                <c:pt idx="53">
                  <c:v>304</c:v>
                </c:pt>
                <c:pt idx="54">
                  <c:v>336</c:v>
                </c:pt>
                <c:pt idx="55">
                  <c:v>308</c:v>
                </c:pt>
                <c:pt idx="56">
                  <c:v>286</c:v>
                </c:pt>
                <c:pt idx="57">
                  <c:v>314</c:v>
                </c:pt>
                <c:pt idx="58">
                  <c:v>281</c:v>
                </c:pt>
                <c:pt idx="59">
                  <c:v>270</c:v>
                </c:pt>
                <c:pt idx="60">
                  <c:v>216</c:v>
                </c:pt>
                <c:pt idx="61">
                  <c:v>208</c:v>
                </c:pt>
                <c:pt idx="62">
                  <c:v>185</c:v>
                </c:pt>
                <c:pt idx="63">
                  <c:v>176</c:v>
                </c:pt>
                <c:pt idx="64">
                  <c:v>172</c:v>
                </c:pt>
                <c:pt idx="65">
                  <c:v>203</c:v>
                </c:pt>
                <c:pt idx="66">
                  <c:v>168</c:v>
                </c:pt>
                <c:pt idx="67">
                  <c:v>191</c:v>
                </c:pt>
                <c:pt idx="68">
                  <c:v>145</c:v>
                </c:pt>
                <c:pt idx="69">
                  <c:v>161</c:v>
                </c:pt>
                <c:pt idx="70">
                  <c:v>164</c:v>
                </c:pt>
                <c:pt idx="71">
                  <c:v>141</c:v>
                </c:pt>
                <c:pt idx="72">
                  <c:v>139</c:v>
                </c:pt>
                <c:pt idx="73">
                  <c:v>171</c:v>
                </c:pt>
                <c:pt idx="74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BB-4A67-925D-61A978B4D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9130752"/>
        <c:axId val="269137024"/>
      </c:lineChart>
      <c:catAx>
        <c:axId val="26913075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1370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913702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130752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353211009174312"/>
          <c:y val="0.95077488731630067"/>
          <c:w val="0.73509174311926606"/>
          <c:h val="4.5007032348804543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Figure 4 Killed and adjusted seriously injured reported casualties</a:t>
            </a:r>
          </a:p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showing likely range of values (see text) around 5-year moving average</a:t>
            </a:r>
            <a:endParaRPr lang="en-GB"/>
          </a:p>
        </c:rich>
      </c:tx>
      <c:layout>
        <c:manualLayout>
          <c:xMode val="edge"/>
          <c:yMode val="edge"/>
          <c:x val="0.2023431416120908"/>
          <c:y val="2.34986945169712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208193225048147E-2"/>
          <c:y val="0.11401232156685373"/>
          <c:w val="0.89563458428450338"/>
          <c:h val="0.77154096178718701"/>
        </c:manualLayout>
      </c:layout>
      <c:lineChart>
        <c:grouping val="standard"/>
        <c:varyColors val="0"/>
        <c:ser>
          <c:idx val="0"/>
          <c:order val="0"/>
          <c:tx>
            <c:strRef>
              <c:f>[3]Fig4data!$I$5</c:f>
              <c:strCache>
                <c:ptCount val="1"/>
                <c:pt idx="0">
                  <c:v>lower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ysDash"/>
            </a:ln>
          </c:spPr>
          <c:marker>
            <c:symbol val="none"/>
          </c:marker>
          <c:cat>
            <c:numRef>
              <c:f>[3]Fig4data!$A$6:$A$79</c:f>
              <c:numCache>
                <c:formatCode>General</c:formatCode>
                <c:ptCount val="74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</c:numCache>
            </c:numRef>
          </c:cat>
          <c:val>
            <c:numRef>
              <c:f>[3]Fig4data!$AQ$6:$AQ$77</c:f>
              <c:numCache>
                <c:formatCode>#,##0</c:formatCode>
                <c:ptCount val="72"/>
                <c:pt idx="29">
                  <c:v>9421.9714659046695</c:v>
                </c:pt>
                <c:pt idx="30">
                  <c:v>9489.2938246203703</c:v>
                </c:pt>
                <c:pt idx="31">
                  <c:v>9110.02098992848</c:v>
                </c:pt>
                <c:pt idx="32">
                  <c:v>8758.0337139648127</c:v>
                </c:pt>
                <c:pt idx="33">
                  <c:v>8549.8617395960191</c:v>
                </c:pt>
                <c:pt idx="34">
                  <c:v>8253.7359257074477</c:v>
                </c:pt>
                <c:pt idx="35">
                  <c:v>7711.5624561272689</c:v>
                </c:pt>
                <c:pt idx="36">
                  <c:v>7518.1777884458343</c:v>
                </c:pt>
                <c:pt idx="37">
                  <c:v>7370.3552146571446</c:v>
                </c:pt>
                <c:pt idx="38">
                  <c:v>7050.4328462323019</c:v>
                </c:pt>
                <c:pt idx="39">
                  <c:v>6667.9600042122884</c:v>
                </c:pt>
                <c:pt idx="40">
                  <c:v>6351.0297722477899</c:v>
                </c:pt>
                <c:pt idx="41">
                  <c:v>5871.8604955204028</c:v>
                </c:pt>
                <c:pt idx="42">
                  <c:v>5483.1535485514241</c:v>
                </c:pt>
                <c:pt idx="43">
                  <c:v>5201.5251818200641</c:v>
                </c:pt>
                <c:pt idx="44">
                  <c:v>4851.8478511014418</c:v>
                </c:pt>
                <c:pt idx="45">
                  <c:v>4612.3757323587297</c:v>
                </c:pt>
                <c:pt idx="46">
                  <c:v>4542.283049682218</c:v>
                </c:pt>
                <c:pt idx="47">
                  <c:v>4244.0146747413382</c:v>
                </c:pt>
                <c:pt idx="48">
                  <c:v>3954.5703173874508</c:v>
                </c:pt>
                <c:pt idx="49">
                  <c:v>3836.6326376709285</c:v>
                </c:pt>
                <c:pt idx="50">
                  <c:v>3661.3954605561839</c:v>
                </c:pt>
                <c:pt idx="51">
                  <c:v>3431.6284483255749</c:v>
                </c:pt>
                <c:pt idx="52">
                  <c:v>3610.8339075419103</c:v>
                </c:pt>
                <c:pt idx="53">
                  <c:v>3805.3829492480709</c:v>
                </c:pt>
                <c:pt idx="54">
                  <c:v>4005.2860731365859</c:v>
                </c:pt>
                <c:pt idx="55">
                  <c:v>4166.7869713420123</c:v>
                </c:pt>
                <c:pt idx="56">
                  <c:v>4393.9341602916729</c:v>
                </c:pt>
                <c:pt idx="57">
                  <c:v>4224.3394346055647</c:v>
                </c:pt>
                <c:pt idx="58">
                  <c:v>3969.4524995418424</c:v>
                </c:pt>
                <c:pt idx="59">
                  <c:v>3708.1937560285824</c:v>
                </c:pt>
                <c:pt idx="60">
                  <c:v>3548.3889371125183</c:v>
                </c:pt>
                <c:pt idx="61">
                  <c:v>3290.0630159631737</c:v>
                </c:pt>
                <c:pt idx="62">
                  <c:v>3100.1965539011571</c:v>
                </c:pt>
                <c:pt idx="63">
                  <c:v>2990.9308535947789</c:v>
                </c:pt>
                <c:pt idx="64">
                  <c:v>2929.0568123146331</c:v>
                </c:pt>
                <c:pt idx="65">
                  <c:v>2785.3351181120629</c:v>
                </c:pt>
                <c:pt idx="66">
                  <c:v>2706.7583512406868</c:v>
                </c:pt>
                <c:pt idx="67">
                  <c:v>2605.9997387050012</c:v>
                </c:pt>
                <c:pt idx="68">
                  <c:v>2357.1509940734077</c:v>
                </c:pt>
                <c:pt idx="69">
                  <c:v>2104.3439656240657</c:v>
                </c:pt>
                <c:pt idx="70">
                  <c:v>1965.0660445436836</c:v>
                </c:pt>
                <c:pt idx="71">
                  <c:v>1856.5968663349181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06-457C-94D8-BAC04A9D00DD}"/>
            </c:ext>
          </c:extLst>
        </c:ser>
        <c:ser>
          <c:idx val="1"/>
          <c:order val="1"/>
          <c:tx>
            <c:strRef>
              <c:f>[3]Fig4data!$J$5</c:f>
              <c:strCache>
                <c:ptCount val="1"/>
                <c:pt idx="0">
                  <c:v>upper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ysDash"/>
            </a:ln>
          </c:spPr>
          <c:marker>
            <c:symbol val="none"/>
          </c:marker>
          <c:cat>
            <c:numRef>
              <c:f>[3]Fig4data!$A$6:$A$79</c:f>
              <c:numCache>
                <c:formatCode>General</c:formatCode>
                <c:ptCount val="74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</c:numCache>
            </c:numRef>
          </c:cat>
          <c:val>
            <c:numRef>
              <c:f>[3]Fig4data!$AR$6:$AR$77</c:f>
              <c:numCache>
                <c:formatCode>#,##0</c:formatCode>
                <c:ptCount val="72"/>
                <c:pt idx="29">
                  <c:v>10152.82853409533</c:v>
                </c:pt>
                <c:pt idx="30">
                  <c:v>10205.506175379629</c:v>
                </c:pt>
                <c:pt idx="31">
                  <c:v>9819.97901007152</c:v>
                </c:pt>
                <c:pt idx="32">
                  <c:v>9481.9662860351873</c:v>
                </c:pt>
                <c:pt idx="33">
                  <c:v>9229.7382604039794</c:v>
                </c:pt>
                <c:pt idx="34">
                  <c:v>8928.2640742925523</c:v>
                </c:pt>
                <c:pt idx="35">
                  <c:v>8391.2375438727304</c:v>
                </c:pt>
                <c:pt idx="36">
                  <c:v>8196.2222115541645</c:v>
                </c:pt>
                <c:pt idx="37">
                  <c:v>8034.044785342855</c:v>
                </c:pt>
                <c:pt idx="38">
                  <c:v>7717.9671537676977</c:v>
                </c:pt>
                <c:pt idx="39">
                  <c:v>7342.8399957877109</c:v>
                </c:pt>
                <c:pt idx="40">
                  <c:v>7010.1702277522108</c:v>
                </c:pt>
                <c:pt idx="41">
                  <c:v>6516.1395044795972</c:v>
                </c:pt>
                <c:pt idx="42">
                  <c:v>6112.8464514485759</c:v>
                </c:pt>
                <c:pt idx="43">
                  <c:v>5810.8748181799356</c:v>
                </c:pt>
                <c:pt idx="44">
                  <c:v>5468.1521488985582</c:v>
                </c:pt>
                <c:pt idx="45">
                  <c:v>5221.6242676412703</c:v>
                </c:pt>
                <c:pt idx="46">
                  <c:v>5133.3169503177824</c:v>
                </c:pt>
                <c:pt idx="47">
                  <c:v>4833.1853252586625</c:v>
                </c:pt>
                <c:pt idx="48">
                  <c:v>4544.6296826125499</c:v>
                </c:pt>
                <c:pt idx="49">
                  <c:v>4406.5673623290722</c:v>
                </c:pt>
                <c:pt idx="50">
                  <c:v>4225.4045394438162</c:v>
                </c:pt>
                <c:pt idx="51">
                  <c:v>3989.5715516744249</c:v>
                </c:pt>
                <c:pt idx="52">
                  <c:v>4157.1700924580909</c:v>
                </c:pt>
                <c:pt idx="53">
                  <c:v>4335.1650507519289</c:v>
                </c:pt>
                <c:pt idx="54">
                  <c:v>4523.1699268634147</c:v>
                </c:pt>
                <c:pt idx="55">
                  <c:v>4673.3210286579879</c:v>
                </c:pt>
                <c:pt idx="56">
                  <c:v>4890.5698397083279</c:v>
                </c:pt>
                <c:pt idx="57">
                  <c:v>4708.7365653944344</c:v>
                </c:pt>
                <c:pt idx="58">
                  <c:v>4447.8715004581582</c:v>
                </c:pt>
                <c:pt idx="59">
                  <c:v>4169.2662439714168</c:v>
                </c:pt>
                <c:pt idx="60">
                  <c:v>3993.3670628874811</c:v>
                </c:pt>
                <c:pt idx="61">
                  <c:v>3719.3969840368272</c:v>
                </c:pt>
                <c:pt idx="62">
                  <c:v>3525.6554460988418</c:v>
                </c:pt>
                <c:pt idx="63">
                  <c:v>3404.8851464052209</c:v>
                </c:pt>
                <c:pt idx="64">
                  <c:v>3337.8031876853665</c:v>
                </c:pt>
                <c:pt idx="65">
                  <c:v>3181.632881887936</c:v>
                </c:pt>
                <c:pt idx="66">
                  <c:v>3096.3176487593123</c:v>
                </c:pt>
                <c:pt idx="67">
                  <c:v>2974.7682612949989</c:v>
                </c:pt>
                <c:pt idx="68">
                  <c:v>2710.861005926592</c:v>
                </c:pt>
                <c:pt idx="69">
                  <c:v>2444.9800343759339</c:v>
                </c:pt>
                <c:pt idx="70">
                  <c:v>2276.6019554563163</c:v>
                </c:pt>
                <c:pt idx="71">
                  <c:v>2159.2631336650816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06-457C-94D8-BAC04A9D00DD}"/>
            </c:ext>
          </c:extLst>
        </c:ser>
        <c:ser>
          <c:idx val="2"/>
          <c:order val="2"/>
          <c:tx>
            <c:strRef>
              <c:f>[3]Fig4data!$K$5</c:f>
              <c:strCache>
                <c:ptCount val="1"/>
                <c:pt idx="0">
                  <c:v>KSI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[3]Fig4data!$A$6:$A$79</c:f>
              <c:numCache>
                <c:formatCode>General</c:formatCode>
                <c:ptCount val="74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</c:numCache>
            </c:numRef>
          </c:cat>
          <c:val>
            <c:numRef>
              <c:f>[3]Fig4data!$K$6:$K$79</c:f>
              <c:numCache>
                <c:formatCode>#,##0</c:formatCode>
                <c:ptCount val="74"/>
                <c:pt idx="0">
                  <c:v>5082</c:v>
                </c:pt>
                <c:pt idx="1">
                  <c:v>5089</c:v>
                </c:pt>
                <c:pt idx="2">
                  <c:v>4909</c:v>
                </c:pt>
                <c:pt idx="3">
                  <c:v>5749</c:v>
                </c:pt>
                <c:pt idx="4">
                  <c:v>5420</c:v>
                </c:pt>
                <c:pt idx="5">
                  <c:v>5706</c:v>
                </c:pt>
                <c:pt idx="6">
                  <c:v>5589</c:v>
                </c:pt>
                <c:pt idx="7">
                  <c:v>5556</c:v>
                </c:pt>
                <c:pt idx="8">
                  <c:v>5907</c:v>
                </c:pt>
                <c:pt idx="9">
                  <c:v>6940</c:v>
                </c:pt>
                <c:pt idx="10">
                  <c:v>7280</c:v>
                </c:pt>
                <c:pt idx="11">
                  <c:v>7899</c:v>
                </c:pt>
                <c:pt idx="12">
                  <c:v>7716</c:v>
                </c:pt>
                <c:pt idx="13">
                  <c:v>7939</c:v>
                </c:pt>
                <c:pt idx="14">
                  <c:v>8890</c:v>
                </c:pt>
                <c:pt idx="15">
                  <c:v>9487</c:v>
                </c:pt>
                <c:pt idx="16">
                  <c:v>10043</c:v>
                </c:pt>
                <c:pt idx="17">
                  <c:v>10036</c:v>
                </c:pt>
                <c:pt idx="18">
                  <c:v>10262</c:v>
                </c:pt>
                <c:pt idx="19">
                  <c:v>10723</c:v>
                </c:pt>
                <c:pt idx="20">
                  <c:v>10842</c:v>
                </c:pt>
                <c:pt idx="21">
                  <c:v>10813</c:v>
                </c:pt>
                <c:pt idx="22">
                  <c:v>10855</c:v>
                </c:pt>
                <c:pt idx="23">
                  <c:v>10949</c:v>
                </c:pt>
                <c:pt idx="24" formatCode="_-* #,##0_-;\-* #,##0_-;_-* &quot;-&quot;??_-;_-@_-">
                  <c:v>10347</c:v>
                </c:pt>
                <c:pt idx="25" formatCode="_-* #,##0_-;\-* #,##0_-;_-* &quot;-&quot;??_-;_-@_-">
                  <c:v>9548</c:v>
                </c:pt>
                <c:pt idx="26" formatCode="_-* #,##0_-;\-* #,##0_-;_-* &quot;-&quot;??_-;_-@_-">
                  <c:v>9503</c:v>
                </c:pt>
                <c:pt idx="27" formatCode="_-* #,##0_-;\-* #,##0_-;_-* &quot;-&quot;??_-;_-@_-">
                  <c:v>9661</c:v>
                </c:pt>
                <c:pt idx="28" formatCode="_-* #,##0_-;\-* #,##0_-;_-* &quot;-&quot;??_-;_-@_-">
                  <c:v>10169</c:v>
                </c:pt>
                <c:pt idx="29" formatCode="_-* #,##0_-;\-* #,##0_-;_-* &quot;-&quot;??_-;_-@_-">
                  <c:v>10051</c:v>
                </c:pt>
                <c:pt idx="30" formatCode="_-* #,##0_-;\-* #,##0_-;_-* &quot;-&quot;??_-;_-@_-">
                  <c:v>9539</c:v>
                </c:pt>
                <c:pt idx="31" formatCode="_-* #,##0_-;\-* #,##0_-;_-* &quot;-&quot;??_-;_-@_-">
                  <c:v>9517</c:v>
                </c:pt>
                <c:pt idx="32" formatCode="_-* #,##0_-;\-* #,##0_-;_-* &quot;-&quot;??_-;_-@_-">
                  <c:v>9961</c:v>
                </c:pt>
                <c:pt idx="33" formatCode="_-* #,##0_-;\-* #,##0_-;_-* &quot;-&quot;??_-;_-@_-">
                  <c:v>8257</c:v>
                </c:pt>
                <c:pt idx="34" formatCode="_-* #,##0_-;\-* #,##0_-;_-* &quot;-&quot;??_-;_-@_-">
                  <c:v>8326</c:v>
                </c:pt>
                <c:pt idx="35" formatCode="_-* #,##0_-;\-* #,##0_-;_-* &quot;-&quot;??_-;_-@_-">
                  <c:v>8388</c:v>
                </c:pt>
                <c:pt idx="36" formatCode="_-* #,##0_-;\-* #,##0_-;_-* &quot;-&quot;??_-;_-@_-">
                  <c:v>8023</c:v>
                </c:pt>
                <c:pt idx="37" formatCode="_-* #,##0_-;\-* #,##0_-;_-* &quot;-&quot;??_-;_-@_-">
                  <c:v>7263</c:v>
                </c:pt>
                <c:pt idx="38" formatCode="_-* #,##0_-;\-* #,##0_-;_-* &quot;-&quot;??_-;_-@_-">
                  <c:v>7286</c:v>
                </c:pt>
                <c:pt idx="39" formatCode="_-* #,##0_-;\-* #,##0_-;_-* &quot;-&quot;??_-;_-@_-">
                  <c:v>7551</c:v>
                </c:pt>
                <c:pt idx="40" formatCode="_-* #,##0_-;\-* #,##0_-;_-* &quot;-&quot;??_-;_-@_-">
                  <c:v>6798</c:v>
                </c:pt>
                <c:pt idx="41" formatCode="_-* #,##0_-;\-* #,##0_-;_-* &quot;-&quot;??_-;_-@_-">
                  <c:v>6129</c:v>
                </c:pt>
                <c:pt idx="42" formatCode="_-* #,##0_-;\-* #,##0_-;_-* &quot;-&quot;??_-;_-@_-">
                  <c:v>5639</c:v>
                </c:pt>
                <c:pt idx="43" formatCode="_-* #,##0_-;\-* #,##0_-;_-* &quot;-&quot;??_-;_-@_-">
                  <c:v>4853</c:v>
                </c:pt>
                <c:pt idx="44" formatCode="_-* #,##0_-;\-* #,##0_-;_-* &quot;-&quot;??_-;_-@_-">
                  <c:v>5571</c:v>
                </c:pt>
                <c:pt idx="45" formatCode="_-* #,##0_-;\-* #,##0_-;_-* &quot;-&quot;??_-;_-@_-">
                  <c:v>5339</c:v>
                </c:pt>
                <c:pt idx="46" formatCode="_-* #,##0_-;\-* #,##0_-;_-* &quot;-&quot;??_-;_-@_-">
                  <c:v>4398</c:v>
                </c:pt>
                <c:pt idx="47" formatCode="_-* #,##0_-;\-* #,##0_-;_-* &quot;-&quot;??_-;_-@_-">
                  <c:v>4424</c:v>
                </c:pt>
                <c:pt idx="48" formatCode="_-* #,##0_-;\-* #,##0_-;_-* &quot;-&quot;??_-;_-@_-">
                  <c:v>4457</c:v>
                </c:pt>
                <c:pt idx="49" formatCode="_-* #,##0_-;\-* #,##0_-;_-* &quot;-&quot;??_-;_-@_-">
                  <c:v>4075</c:v>
                </c:pt>
                <c:pt idx="50" formatCode="_-* #,##0_-;\-* #,##0_-;_-* &quot;-&quot;??_-;_-@_-">
                  <c:v>3894</c:v>
                </c:pt>
                <c:pt idx="51" formatCode="_-* #,##0_-;\-* #,##0_-;_-* &quot;-&quot;??_-;_-@_-">
                  <c:v>3758</c:v>
                </c:pt>
                <c:pt idx="52" formatCode="_-* #,##0_-;\-* #,##0_-;_-* &quot;-&quot;??_-;_-@_-">
                  <c:v>3533</c:v>
                </c:pt>
                <c:pt idx="53" formatCode="_-* #,##0_-;\-* #,##0_-;_-* &quot;-&quot;??_-;_-@_-">
                  <c:v>3293</c:v>
                </c:pt>
                <c:pt idx="54" formatCode="_-* #,##0_-;\-* #,##0_-;_-* &quot;-&quot;??_-;_-@_-">
                  <c:v>4942.01</c:v>
                </c:pt>
                <c:pt idx="55" formatCode="_-* #,##0_-;\-* #,##0_-;_-* &quot;-&quot;??_-;_-@_-">
                  <c:v>4825.3599999999997</c:v>
                </c:pt>
                <c:pt idx="56" formatCode="_-* #,##0_-;\-* #,##0_-;_-* &quot;-&quot;??_-;_-@_-">
                  <c:v>4727.7700000000004</c:v>
                </c:pt>
                <c:pt idx="57" formatCode="_-* #,##0_-;\-* #,##0_-;_-* &quot;-&quot;??_-;_-@_-">
                  <c:v>4312.13</c:v>
                </c:pt>
                <c:pt idx="58" formatCode="_-* #,##0_-;\-* #,##0_-;_-* &quot;-&quot;??_-;_-@_-">
                  <c:v>4403.99</c:v>
                </c:pt>
                <c:pt idx="59" formatCode="_-* #,##0_-;\-* #,##0_-;_-* &quot;-&quot;??_-;_-@_-">
                  <c:v>4063.44</c:v>
                </c:pt>
                <c:pt idx="60" formatCode="_-* #,##0_-;\-* #,##0_-;_-* &quot;-&quot;??_-;_-@_-">
                  <c:v>3535.98</c:v>
                </c:pt>
                <c:pt idx="61" formatCode="_-* #,##0_-;\-* #,##0_-;_-* &quot;-&quot;??_-;_-@_-">
                  <c:v>3378.11</c:v>
                </c:pt>
                <c:pt idx="62" formatCode="_-* #,##0_-;\-* #,##0_-;_-* &quot;-&quot;??_-;_-@_-">
                  <c:v>3472.87</c:v>
                </c:pt>
                <c:pt idx="63" formatCode="_-* #,##0_-;\-* #,##0_-;_-* &quot;-&quot;??_-;_-@_-">
                  <c:v>3073.25</c:v>
                </c:pt>
                <c:pt idx="64" formatCode="_-* #,##0_-;\-* #,##0_-;_-* &quot;-&quot;??_-;_-@_-">
                  <c:v>3104.42</c:v>
                </c:pt>
                <c:pt idx="65" formatCode="_-* #,##0_-;\-* #,##0_-;_-* &quot;-&quot;??_-;_-@_-">
                  <c:v>2960.89</c:v>
                </c:pt>
                <c:pt idx="66" formatCode="_-* #,##0_-;\-* #,##0_-;_-* &quot;-&quot;??_-;_-@_-">
                  <c:v>3055.72</c:v>
                </c:pt>
                <c:pt idx="67" formatCode="_-* #,##0_-;\-* #,##0_-;_-* &quot;-&quot;??_-;_-@_-">
                  <c:v>2723.14</c:v>
                </c:pt>
                <c:pt idx="68" formatCode="_-* #,##0_-;\-* #,##0_-;_-* &quot;-&quot;??_-;_-@_-">
                  <c:v>2663.52</c:v>
                </c:pt>
                <c:pt idx="69" formatCode="_-* #,##0_-;\-* #,##0_-;_-* &quot;-&quot;??_-;_-@_-">
                  <c:v>2548.65</c:v>
                </c:pt>
                <c:pt idx="70" formatCode="_-* #,##0_-;\-* #,##0_-;_-* &quot;-&quot;??_-;_-@_-">
                  <c:v>1679</c:v>
                </c:pt>
                <c:pt idx="71" formatCode="_-* #,##0_-;\-* #,##0_-;_-* &quot;-&quot;??_-;_-@_-">
                  <c:v>1759</c:v>
                </c:pt>
                <c:pt idx="72" formatCode="_-* #,##0_-;\-* #,##0_-;_-* &quot;-&quot;??_-;_-@_-">
                  <c:v>1954</c:v>
                </c:pt>
                <c:pt idx="73" formatCode="_-* #,##0_-;\-* #,##0_-;_-* &quot;-&quot;??_-;_-@_-">
                  <c:v>2099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06-457C-94D8-BAC04A9D0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4062720"/>
        <c:axId val="274064896"/>
      </c:lineChart>
      <c:catAx>
        <c:axId val="27406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406489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27406489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4062720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63316646122109"/>
          <c:y val="0.92689349862598769"/>
          <c:w val="0.5612359157980652"/>
          <c:h val="3.959965187119234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&amp;L&amp;Z&amp;F     &amp;A</c:oddFooter>
    </c:headerFooter>
    <c:pageMargins b="1" l="0.75" r="0.75" t="1" header="0.5" footer="0.5"/>
    <c:pageSetup paperSize="9" orientation="portrait" horizontalDpi="300" vertic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Figure 5 Reported child (0-15) casualties: killed or adjusted seriously injured</a:t>
            </a:r>
          </a:p>
          <a:p>
            <a:pPr>
              <a:defRPr sz="2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showing likely range of values (see text) around 5-year moving  average</a:t>
            </a:r>
            <a:endParaRPr lang="en-GB"/>
          </a:p>
        </c:rich>
      </c:tx>
      <c:layout>
        <c:manualLayout>
          <c:xMode val="edge"/>
          <c:yMode val="edge"/>
          <c:x val="0.26461559997308026"/>
          <c:y val="7.923930269413629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56416522853088E-2"/>
          <c:y val="9.5087236813494222E-2"/>
          <c:w val="0.88410344962284615"/>
          <c:h val="0.77971534187065261"/>
        </c:manualLayout>
      </c:layout>
      <c:lineChart>
        <c:grouping val="standard"/>
        <c:varyColors val="0"/>
        <c:ser>
          <c:idx val="0"/>
          <c:order val="0"/>
          <c:tx>
            <c:strRef>
              <c:f>[3]Fig5data!$S$36</c:f>
              <c:strCache>
                <c:ptCount val="1"/>
                <c:pt idx="0">
                  <c:v>lower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ysDash"/>
            </a:ln>
          </c:spPr>
          <c:marker>
            <c:symbol val="none"/>
          </c:marker>
          <c:cat>
            <c:numRef>
              <c:f>[3]Fig5data!$R$37:$R$79</c:f>
              <c:numCache>
                <c:formatCode>General</c:formatCode>
                <c:ptCount val="43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2023</c:v>
                </c:pt>
              </c:numCache>
            </c:numRef>
          </c:cat>
          <c:val>
            <c:numRef>
              <c:f>[3]Fig5data!$S$37:$S$77</c:f>
              <c:numCache>
                <c:formatCode>General</c:formatCode>
                <c:ptCount val="41"/>
                <c:pt idx="2" formatCode="#,##0">
                  <c:v>1433.0619784146779</c:v>
                </c:pt>
                <c:pt idx="3" formatCode="#,##0">
                  <c:v>1415.7212836545534</c:v>
                </c:pt>
                <c:pt idx="4" formatCode="#,##0">
                  <c:v>1359.2372123004968</c:v>
                </c:pt>
                <c:pt idx="5" formatCode="#,##0">
                  <c:v>1302.9787092540153</c:v>
                </c:pt>
                <c:pt idx="6" formatCode="#,##0">
                  <c:v>1243.2520847990791</c:v>
                </c:pt>
                <c:pt idx="7" formatCode="#,##0">
                  <c:v>1167.2409209838559</c:v>
                </c:pt>
                <c:pt idx="8" formatCode="#,##0">
                  <c:v>1099.8421182305947</c:v>
                </c:pt>
                <c:pt idx="9" formatCode="#,##0">
                  <c:v>1031.1459435204154</c:v>
                </c:pt>
                <c:pt idx="10" formatCode="#,##0">
                  <c:v>944.695669439006</c:v>
                </c:pt>
                <c:pt idx="11" formatCode="#,##0">
                  <c:v>908.48467283244031</c:v>
                </c:pt>
                <c:pt idx="12" formatCode="#,##0">
                  <c:v>873.45754339250016</c:v>
                </c:pt>
                <c:pt idx="13" formatCode="#,##0">
                  <c:v>828.78792068716268</c:v>
                </c:pt>
                <c:pt idx="14" formatCode="#,##0">
                  <c:v>799.41672593649275</c:v>
                </c:pt>
                <c:pt idx="15" formatCode="#,##0">
                  <c:v>784.35174421225042</c:v>
                </c:pt>
                <c:pt idx="16" formatCode="#,##0">
                  <c:v>706.40579740588691</c:v>
                </c:pt>
                <c:pt idx="17" formatCode="#,##0">
                  <c:v>631.50086042772784</c:v>
                </c:pt>
                <c:pt idx="18" formatCode="#,##0">
                  <c:v>584.21746334293994</c:v>
                </c:pt>
                <c:pt idx="19" formatCode="#,##0">
                  <c:v>542.37901687542717</c:v>
                </c:pt>
                <c:pt idx="20" formatCode="#,##0">
                  <c:v>491.41896939480534</c:v>
                </c:pt>
                <c:pt idx="21" formatCode="#,##0">
                  <c:v>445.34618660499416</c:v>
                </c:pt>
                <c:pt idx="22" formatCode="#,##0">
                  <c:v>408.52647883680942</c:v>
                </c:pt>
                <c:pt idx="23" formatCode="#,##0">
                  <c:v>376.34905141860224</c:v>
                </c:pt>
                <c:pt idx="24" formatCode="#,##0">
                  <c:v>329.0646377348537</c:v>
                </c:pt>
                <c:pt idx="25" formatCode="#,##0">
                  <c:v>303.87846157051416</c:v>
                </c:pt>
                <c:pt idx="26" formatCode="#,##0">
                  <c:v>311.06904769497567</c:v>
                </c:pt>
                <c:pt idx="27" formatCode="#,##0">
                  <c:v>313.71933831960803</c:v>
                </c:pt>
                <c:pt idx="28" formatCode="#,##0">
                  <c:v>311.06904769497567</c:v>
                </c:pt>
                <c:pt idx="29" formatCode="#,##0">
                  <c:v>319.779370708567</c:v>
                </c:pt>
                <c:pt idx="30" formatCode="#,##0">
                  <c:v>314.66601539937437</c:v>
                </c:pt>
                <c:pt idx="31" formatCode="#,##0">
                  <c:v>290.26691266996409</c:v>
                </c:pt>
                <c:pt idx="32" formatCode="#,##0">
                  <c:v>266.11282657811392</c:v>
                </c:pt>
                <c:pt idx="33" formatCode="#,##0">
                  <c:v>252.92965899197353</c:v>
                </c:pt>
                <c:pt idx="34" formatCode="#,##0">
                  <c:v>240.14247438176898</c:v>
                </c:pt>
                <c:pt idx="35" formatCode="#,##0">
                  <c:v>232.06693989185771</c:v>
                </c:pt>
                <c:pt idx="36" formatCode="#,##0">
                  <c:v>221.75035322016899</c:v>
                </c:pt>
                <c:pt idx="37" formatCode="#,##0">
                  <c:v>202.28443020358296</c:v>
                </c:pt>
                <c:pt idx="38" formatCode="#,##0">
                  <c:v>175.06230562922084</c:v>
                </c:pt>
                <c:pt idx="39" formatCode="#,##0">
                  <c:v>160.76279897657196</c:v>
                </c:pt>
                <c:pt idx="40" formatCode="#,##0">
                  <c:v>152.24182367948069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88-40E9-9ADC-5B5FDF96EABB}"/>
            </c:ext>
          </c:extLst>
        </c:ser>
        <c:ser>
          <c:idx val="1"/>
          <c:order val="1"/>
          <c:tx>
            <c:strRef>
              <c:f>[3]Fig5data!$T$36</c:f>
              <c:strCache>
                <c:ptCount val="1"/>
                <c:pt idx="0">
                  <c:v>upper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ysDash"/>
            </a:ln>
          </c:spPr>
          <c:marker>
            <c:symbol val="none"/>
          </c:marker>
          <c:cat>
            <c:numRef>
              <c:f>[3]Fig5data!$R$37:$R$79</c:f>
              <c:numCache>
                <c:formatCode>General</c:formatCode>
                <c:ptCount val="43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2023</c:v>
                </c:pt>
              </c:numCache>
            </c:numRef>
          </c:cat>
          <c:val>
            <c:numRef>
              <c:f>[3]Fig5data!$T$37:$T$77</c:f>
              <c:numCache>
                <c:formatCode>General</c:formatCode>
                <c:ptCount val="41"/>
                <c:pt idx="2" formatCode="#,##0">
                  <c:v>1588.538021585322</c:v>
                </c:pt>
                <c:pt idx="3" formatCode="#,##0">
                  <c:v>1570.2787163454466</c:v>
                </c:pt>
                <c:pt idx="4" formatCode="#,##0">
                  <c:v>1510.7627876995032</c:v>
                </c:pt>
                <c:pt idx="5" formatCode="#,##0">
                  <c:v>1451.4212907459848</c:v>
                </c:pt>
                <c:pt idx="6" formatCode="#,##0">
                  <c:v>1388.3479152009209</c:v>
                </c:pt>
                <c:pt idx="7" formatCode="#,##0">
                  <c:v>1307.959079016144</c:v>
                </c:pt>
                <c:pt idx="8" formatCode="#,##0">
                  <c:v>1236.5578817694054</c:v>
                </c:pt>
                <c:pt idx="9" formatCode="#,##0">
                  <c:v>1163.6540564795848</c:v>
                </c:pt>
                <c:pt idx="10" formatCode="#,##0">
                  <c:v>1071.7043305609941</c:v>
                </c:pt>
                <c:pt idx="11" formatCode="#,##0">
                  <c:v>1033.1153271675596</c:v>
                </c:pt>
                <c:pt idx="12" formatCode="#,##0">
                  <c:v>995.74245660749989</c:v>
                </c:pt>
                <c:pt idx="13" formatCode="#,##0">
                  <c:v>948.01207931283727</c:v>
                </c:pt>
                <c:pt idx="14" formatCode="#,##0">
                  <c:v>916.58327406350725</c:v>
                </c:pt>
                <c:pt idx="15" formatCode="#,##0">
                  <c:v>900.44825578774953</c:v>
                </c:pt>
                <c:pt idx="16" formatCode="#,##0">
                  <c:v>816.79420259411313</c:v>
                </c:pt>
                <c:pt idx="17" formatCode="#,##0">
                  <c:v>736.09913957227207</c:v>
                </c:pt>
                <c:pt idx="18" formatCode="#,##0">
                  <c:v>684.98253665706011</c:v>
                </c:pt>
                <c:pt idx="19" formatCode="#,##0">
                  <c:v>639.62098312457283</c:v>
                </c:pt>
                <c:pt idx="20" formatCode="#,##0">
                  <c:v>584.18103060519456</c:v>
                </c:pt>
                <c:pt idx="21" formatCode="#,##0">
                  <c:v>533.85381339500589</c:v>
                </c:pt>
                <c:pt idx="22" formatCode="#,##0">
                  <c:v>493.47352116319058</c:v>
                </c:pt>
                <c:pt idx="23" formatCode="#,##0">
                  <c:v>458.05094858139773</c:v>
                </c:pt>
                <c:pt idx="24" formatCode="#,##0">
                  <c:v>405.73536226514625</c:v>
                </c:pt>
                <c:pt idx="25" formatCode="#,##0">
                  <c:v>377.72153842948586</c:v>
                </c:pt>
                <c:pt idx="26" formatCode="#,##0">
                  <c:v>385.73095230502429</c:v>
                </c:pt>
                <c:pt idx="27" formatCode="#,##0">
                  <c:v>388.68066168039195</c:v>
                </c:pt>
                <c:pt idx="28" formatCode="#,##0">
                  <c:v>385.73095230502429</c:v>
                </c:pt>
                <c:pt idx="29" formatCode="#,##0">
                  <c:v>395.42062929143304</c:v>
                </c:pt>
                <c:pt idx="30" formatCode="#,##0">
                  <c:v>389.7339846006256</c:v>
                </c:pt>
                <c:pt idx="31" formatCode="#,##0">
                  <c:v>362.53308733003587</c:v>
                </c:pt>
                <c:pt idx="32" formatCode="#,##0">
                  <c:v>335.4871734218861</c:v>
                </c:pt>
                <c:pt idx="33" formatCode="#,##0">
                  <c:v>320.67034100802647</c:v>
                </c:pt>
                <c:pt idx="34" formatCode="#,##0">
                  <c:v>306.257525618231</c:v>
                </c:pt>
                <c:pt idx="35" formatCode="#,##0">
                  <c:v>297.13306010814233</c:v>
                </c:pt>
                <c:pt idx="36" formatCode="#,##0">
                  <c:v>285.44964677983103</c:v>
                </c:pt>
                <c:pt idx="37" formatCode="#,##0">
                  <c:v>263.31556979641704</c:v>
                </c:pt>
                <c:pt idx="38" formatCode="#,##0">
                  <c:v>232.13769437077914</c:v>
                </c:pt>
                <c:pt idx="39" formatCode="#,##0">
                  <c:v>215.63720102342802</c:v>
                </c:pt>
                <c:pt idx="40" formatCode="#,##0">
                  <c:v>205.75817632051931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88-40E9-9ADC-5B5FDF96EABB}"/>
            </c:ext>
          </c:extLst>
        </c:ser>
        <c:ser>
          <c:idx val="2"/>
          <c:order val="2"/>
          <c:tx>
            <c:strRef>
              <c:f>[3]Fig5data!$U$36</c:f>
              <c:strCache>
                <c:ptCount val="1"/>
                <c:pt idx="0">
                  <c:v>child KSI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[3]Fig5data!$R$37:$R$79</c:f>
              <c:numCache>
                <c:formatCode>General</c:formatCode>
                <c:ptCount val="43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2023</c:v>
                </c:pt>
              </c:numCache>
            </c:numRef>
          </c:cat>
          <c:val>
            <c:numRef>
              <c:f>[3]Fig5data!$U$37:$U$79</c:f>
              <c:numCache>
                <c:formatCode>#,##0</c:formatCode>
                <c:ptCount val="43"/>
                <c:pt idx="0">
                  <c:v>1457</c:v>
                </c:pt>
                <c:pt idx="1">
                  <c:v>1541</c:v>
                </c:pt>
                <c:pt idx="2">
                  <c:v>1511</c:v>
                </c:pt>
                <c:pt idx="3">
                  <c:v>1523</c:v>
                </c:pt>
                <c:pt idx="4">
                  <c:v>1522</c:v>
                </c:pt>
                <c:pt idx="5">
                  <c:v>1368</c:v>
                </c:pt>
                <c:pt idx="6">
                  <c:v>1251</c:v>
                </c:pt>
                <c:pt idx="7">
                  <c:v>1222</c:v>
                </c:pt>
                <c:pt idx="8">
                  <c:v>1216</c:v>
                </c:pt>
                <c:pt idx="9">
                  <c:v>1131</c:v>
                </c:pt>
                <c:pt idx="10">
                  <c:v>1021</c:v>
                </c:pt>
                <c:pt idx="11">
                  <c:v>897</c:v>
                </c:pt>
                <c:pt idx="12">
                  <c:v>776</c:v>
                </c:pt>
                <c:pt idx="13">
                  <c:v>1029</c:v>
                </c:pt>
                <c:pt idx="14">
                  <c:v>950</c:v>
                </c:pt>
                <c:pt idx="15">
                  <c:v>790</c:v>
                </c:pt>
                <c:pt idx="16">
                  <c:v>745</c:v>
                </c:pt>
                <c:pt idx="17">
                  <c:v>698</c:v>
                </c:pt>
                <c:pt idx="18">
                  <c:v>625</c:v>
                </c:pt>
                <c:pt idx="19">
                  <c:v>561</c:v>
                </c:pt>
                <c:pt idx="20">
                  <c:v>544</c:v>
                </c:pt>
                <c:pt idx="21">
                  <c:v>527</c:v>
                </c:pt>
                <c:pt idx="22">
                  <c:v>432</c:v>
                </c:pt>
                <c:pt idx="23">
                  <c:v>384</c:v>
                </c:pt>
                <c:pt idx="24">
                  <c:v>368</c:v>
                </c:pt>
                <c:pt idx="25">
                  <c:v>375</c:v>
                </c:pt>
                <c:pt idx="26">
                  <c:v>278</c:v>
                </c:pt>
                <c:pt idx="27">
                  <c:v>299</c:v>
                </c:pt>
                <c:pt idx="28">
                  <c:v>422</c:v>
                </c:pt>
                <c:pt idx="29">
                  <c:v>382</c:v>
                </c:pt>
                <c:pt idx="30">
                  <c:v>361</c:v>
                </c:pt>
                <c:pt idx="31">
                  <c:v>324</c:v>
                </c:pt>
                <c:pt idx="32">
                  <c:v>272</c:v>
                </c:pt>
                <c:pt idx="33">
                  <c:v>293</c:v>
                </c:pt>
                <c:pt idx="34">
                  <c:v>254</c:v>
                </c:pt>
                <c:pt idx="35">
                  <c:v>291</c:v>
                </c:pt>
                <c:pt idx="36">
                  <c:v>256</c:v>
                </c:pt>
                <c:pt idx="37">
                  <c:v>229</c:v>
                </c:pt>
                <c:pt idx="38">
                  <c:v>238</c:v>
                </c:pt>
                <c:pt idx="39">
                  <c:v>150</c:v>
                </c:pt>
                <c:pt idx="40">
                  <c:v>145</c:v>
                </c:pt>
                <c:pt idx="41">
                  <c:v>179</c:v>
                </c:pt>
                <c:pt idx="42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88-40E9-9ADC-5B5FDF96E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3988224"/>
        <c:axId val="273994496"/>
      </c:lineChart>
      <c:catAx>
        <c:axId val="27398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39944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7399449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3988224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820534356282388"/>
          <c:y val="0.91759179072505004"/>
          <c:w val="0.66461603068847153"/>
          <c:h val="3.5579969826606314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Reported casualties: Total and Slightly injured - from 1950</a:t>
            </a:r>
          </a:p>
        </c:rich>
      </c:tx>
      <c:layout>
        <c:manualLayout>
          <c:xMode val="edge"/>
          <c:yMode val="edge"/>
          <c:x val="0.1385622287410152"/>
          <c:y val="3.83304940374787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7529689452728"/>
          <c:y val="9.0289645729762419E-2"/>
          <c:w val="0.85359586090157902"/>
          <c:h val="0.81856933534246867"/>
        </c:manualLayout>
      </c:layout>
      <c:lineChart>
        <c:grouping val="standard"/>
        <c:varyColors val="0"/>
        <c:ser>
          <c:idx val="0"/>
          <c:order val="0"/>
          <c:tx>
            <c:strRef>
              <c:f>[3]Fig6data!$I$4</c:f>
              <c:strCache>
                <c:ptCount val="1"/>
                <c:pt idx="0">
                  <c:v>All casualties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[3]Fig6data!$H$5:$H$78</c:f>
              <c:numCache>
                <c:formatCode>General</c:formatCode>
                <c:ptCount val="74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</c:numCache>
            </c:numRef>
          </c:cat>
          <c:val>
            <c:numRef>
              <c:f>[3]Fig6data!$I$5:$I$78</c:f>
              <c:numCache>
                <c:formatCode>#,##0_);\(#,##0\)</c:formatCode>
                <c:ptCount val="74"/>
                <c:pt idx="0">
                  <c:v>15856</c:v>
                </c:pt>
                <c:pt idx="1">
                  <c:v>16895</c:v>
                </c:pt>
                <c:pt idx="2">
                  <c:v>16547</c:v>
                </c:pt>
                <c:pt idx="3">
                  <c:v>18343</c:v>
                </c:pt>
                <c:pt idx="4">
                  <c:v>18901</c:v>
                </c:pt>
                <c:pt idx="5">
                  <c:v>20899</c:v>
                </c:pt>
                <c:pt idx="6">
                  <c:v>21459</c:v>
                </c:pt>
                <c:pt idx="7">
                  <c:v>21417</c:v>
                </c:pt>
                <c:pt idx="8">
                  <c:v>22830</c:v>
                </c:pt>
                <c:pt idx="9">
                  <c:v>25011</c:v>
                </c:pt>
                <c:pt idx="10">
                  <c:v>26315</c:v>
                </c:pt>
                <c:pt idx="11">
                  <c:v>27362</c:v>
                </c:pt>
                <c:pt idx="12">
                  <c:v>26703</c:v>
                </c:pt>
                <c:pt idx="13">
                  <c:v>27728</c:v>
                </c:pt>
                <c:pt idx="14">
                  <c:v>30527</c:v>
                </c:pt>
                <c:pt idx="15">
                  <c:v>31827</c:v>
                </c:pt>
                <c:pt idx="16">
                  <c:v>32280</c:v>
                </c:pt>
                <c:pt idx="17">
                  <c:v>31760</c:v>
                </c:pt>
                <c:pt idx="18">
                  <c:v>30649</c:v>
                </c:pt>
                <c:pt idx="19">
                  <c:v>31056</c:v>
                </c:pt>
                <c:pt idx="20">
                  <c:v>31240</c:v>
                </c:pt>
                <c:pt idx="21">
                  <c:v>31194</c:v>
                </c:pt>
                <c:pt idx="22">
                  <c:v>31762</c:v>
                </c:pt>
                <c:pt idx="23">
                  <c:v>31404</c:v>
                </c:pt>
                <c:pt idx="24">
                  <c:v>28783</c:v>
                </c:pt>
                <c:pt idx="25">
                  <c:v>28621</c:v>
                </c:pt>
                <c:pt idx="26">
                  <c:v>29933</c:v>
                </c:pt>
                <c:pt idx="27">
                  <c:v>29783</c:v>
                </c:pt>
                <c:pt idx="28">
                  <c:v>30506</c:v>
                </c:pt>
                <c:pt idx="29">
                  <c:v>31387</c:v>
                </c:pt>
                <c:pt idx="30">
                  <c:v>29286</c:v>
                </c:pt>
                <c:pt idx="31">
                  <c:v>28766</c:v>
                </c:pt>
                <c:pt idx="32">
                  <c:v>28273</c:v>
                </c:pt>
                <c:pt idx="33">
                  <c:v>25224</c:v>
                </c:pt>
                <c:pt idx="34">
                  <c:v>26158</c:v>
                </c:pt>
                <c:pt idx="35">
                  <c:v>27287</c:v>
                </c:pt>
                <c:pt idx="36">
                  <c:v>26117</c:v>
                </c:pt>
                <c:pt idx="37">
                  <c:v>24748</c:v>
                </c:pt>
                <c:pt idx="38">
                  <c:v>25425</c:v>
                </c:pt>
                <c:pt idx="39">
                  <c:v>27532</c:v>
                </c:pt>
                <c:pt idx="40">
                  <c:v>27228</c:v>
                </c:pt>
                <c:pt idx="41">
                  <c:v>25346</c:v>
                </c:pt>
                <c:pt idx="42">
                  <c:v>24173</c:v>
                </c:pt>
                <c:pt idx="43">
                  <c:v>22414</c:v>
                </c:pt>
                <c:pt idx="44">
                  <c:v>22573</c:v>
                </c:pt>
                <c:pt idx="45">
                  <c:v>22194</c:v>
                </c:pt>
                <c:pt idx="46">
                  <c:v>21716</c:v>
                </c:pt>
                <c:pt idx="47">
                  <c:v>22629</c:v>
                </c:pt>
                <c:pt idx="48">
                  <c:v>22467</c:v>
                </c:pt>
                <c:pt idx="49">
                  <c:v>21002</c:v>
                </c:pt>
                <c:pt idx="50">
                  <c:v>20518</c:v>
                </c:pt>
                <c:pt idx="51">
                  <c:v>19911</c:v>
                </c:pt>
                <c:pt idx="52">
                  <c:v>19275</c:v>
                </c:pt>
                <c:pt idx="53">
                  <c:v>18756</c:v>
                </c:pt>
                <c:pt idx="54">
                  <c:v>18502</c:v>
                </c:pt>
                <c:pt idx="55">
                  <c:v>17890</c:v>
                </c:pt>
                <c:pt idx="56">
                  <c:v>17269</c:v>
                </c:pt>
                <c:pt idx="57">
                  <c:v>16239</c:v>
                </c:pt>
                <c:pt idx="58">
                  <c:v>15592</c:v>
                </c:pt>
                <c:pt idx="59">
                  <c:v>15043</c:v>
                </c:pt>
                <c:pt idx="60">
                  <c:v>13338</c:v>
                </c:pt>
                <c:pt idx="61">
                  <c:v>12785</c:v>
                </c:pt>
                <c:pt idx="62">
                  <c:v>12712</c:v>
                </c:pt>
                <c:pt idx="63">
                  <c:v>11492</c:v>
                </c:pt>
                <c:pt idx="64">
                  <c:v>11302</c:v>
                </c:pt>
                <c:pt idx="65">
                  <c:v>10977</c:v>
                </c:pt>
                <c:pt idx="66">
                  <c:v>10898</c:v>
                </c:pt>
                <c:pt idx="67">
                  <c:v>9433</c:v>
                </c:pt>
                <c:pt idx="68">
                  <c:v>8424</c:v>
                </c:pt>
                <c:pt idx="69">
                  <c:v>7705</c:v>
                </c:pt>
                <c:pt idx="70">
                  <c:v>5065</c:v>
                </c:pt>
                <c:pt idx="71">
                  <c:v>5114</c:v>
                </c:pt>
                <c:pt idx="72">
                  <c:v>5643</c:v>
                </c:pt>
                <c:pt idx="73">
                  <c:v>5829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7C-4286-B044-51A97E03776A}"/>
            </c:ext>
          </c:extLst>
        </c:ser>
        <c:ser>
          <c:idx val="1"/>
          <c:order val="1"/>
          <c:tx>
            <c:strRef>
              <c:f>[3]Fig6data!$J$4</c:f>
              <c:strCache>
                <c:ptCount val="1"/>
                <c:pt idx="0">
                  <c:v>Adj slightly injured casualties</c:v>
                </c:pt>
              </c:strCache>
            </c:strRef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[3]Fig6data!$H$5:$H$78</c:f>
              <c:numCache>
                <c:formatCode>General</c:formatCode>
                <c:ptCount val="74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</c:numCache>
            </c:numRef>
          </c:cat>
          <c:val>
            <c:numRef>
              <c:f>[3]Fig6data!$J$5:$J$78</c:f>
              <c:numCache>
                <c:formatCode>#,##0</c:formatCode>
                <c:ptCount val="74"/>
                <c:pt idx="0">
                  <c:v>10774</c:v>
                </c:pt>
                <c:pt idx="1">
                  <c:v>11806</c:v>
                </c:pt>
                <c:pt idx="2">
                  <c:v>11638</c:v>
                </c:pt>
                <c:pt idx="3">
                  <c:v>12594</c:v>
                </c:pt>
                <c:pt idx="4">
                  <c:v>13481</c:v>
                </c:pt>
                <c:pt idx="5">
                  <c:v>15193</c:v>
                </c:pt>
                <c:pt idx="6">
                  <c:v>15870</c:v>
                </c:pt>
                <c:pt idx="7">
                  <c:v>15861</c:v>
                </c:pt>
                <c:pt idx="8">
                  <c:v>16923</c:v>
                </c:pt>
                <c:pt idx="9">
                  <c:v>18071</c:v>
                </c:pt>
                <c:pt idx="10">
                  <c:v>19035</c:v>
                </c:pt>
                <c:pt idx="11">
                  <c:v>19463</c:v>
                </c:pt>
                <c:pt idx="12">
                  <c:v>18987</c:v>
                </c:pt>
                <c:pt idx="13">
                  <c:v>19789</c:v>
                </c:pt>
                <c:pt idx="14">
                  <c:v>21637</c:v>
                </c:pt>
                <c:pt idx="15">
                  <c:v>22340</c:v>
                </c:pt>
                <c:pt idx="16">
                  <c:v>22237</c:v>
                </c:pt>
                <c:pt idx="17">
                  <c:v>21724</c:v>
                </c:pt>
                <c:pt idx="18">
                  <c:v>20387</c:v>
                </c:pt>
                <c:pt idx="19">
                  <c:v>20333</c:v>
                </c:pt>
                <c:pt idx="20">
                  <c:v>20398</c:v>
                </c:pt>
                <c:pt idx="21">
                  <c:v>20381</c:v>
                </c:pt>
                <c:pt idx="22">
                  <c:v>20907</c:v>
                </c:pt>
                <c:pt idx="23">
                  <c:v>20455</c:v>
                </c:pt>
                <c:pt idx="24">
                  <c:v>18436</c:v>
                </c:pt>
                <c:pt idx="25">
                  <c:v>19073</c:v>
                </c:pt>
                <c:pt idx="26">
                  <c:v>20430</c:v>
                </c:pt>
                <c:pt idx="27">
                  <c:v>20122</c:v>
                </c:pt>
                <c:pt idx="28">
                  <c:v>20337</c:v>
                </c:pt>
                <c:pt idx="29">
                  <c:v>21336</c:v>
                </c:pt>
                <c:pt idx="30">
                  <c:v>19747</c:v>
                </c:pt>
                <c:pt idx="31">
                  <c:v>19249</c:v>
                </c:pt>
                <c:pt idx="32">
                  <c:v>18312</c:v>
                </c:pt>
                <c:pt idx="33">
                  <c:v>16967</c:v>
                </c:pt>
                <c:pt idx="34">
                  <c:v>17832</c:v>
                </c:pt>
                <c:pt idx="35" formatCode="#,##0_);\(#,##0\)">
                  <c:v>18899</c:v>
                </c:pt>
                <c:pt idx="36" formatCode="#,##0_);\(#,##0\)">
                  <c:v>18094</c:v>
                </c:pt>
                <c:pt idx="37" formatCode="#,##0_);\(#,##0\)">
                  <c:v>17485</c:v>
                </c:pt>
                <c:pt idx="38" formatCode="#,##0_);\(#,##0\)">
                  <c:v>18139</c:v>
                </c:pt>
                <c:pt idx="39" formatCode="#,##0_);\(#,##0\)">
                  <c:v>19981</c:v>
                </c:pt>
                <c:pt idx="40" formatCode="#,##0_);\(#,##0\)">
                  <c:v>20430</c:v>
                </c:pt>
                <c:pt idx="41" formatCode="#,##0_);\(#,##0\)">
                  <c:v>19217</c:v>
                </c:pt>
                <c:pt idx="42" formatCode="#,##0_);\(#,##0\)">
                  <c:v>18534</c:v>
                </c:pt>
                <c:pt idx="43" formatCode="#,##0_);\(#,##0\)">
                  <c:v>17561</c:v>
                </c:pt>
                <c:pt idx="44">
                  <c:v>17002</c:v>
                </c:pt>
                <c:pt idx="45">
                  <c:v>16855</c:v>
                </c:pt>
                <c:pt idx="46">
                  <c:v>17318</c:v>
                </c:pt>
                <c:pt idx="47">
                  <c:v>18205</c:v>
                </c:pt>
                <c:pt idx="48">
                  <c:v>18010</c:v>
                </c:pt>
                <c:pt idx="49">
                  <c:v>16927</c:v>
                </c:pt>
                <c:pt idx="50">
                  <c:v>16624</c:v>
                </c:pt>
                <c:pt idx="51">
                  <c:v>16153</c:v>
                </c:pt>
                <c:pt idx="52">
                  <c:v>15742</c:v>
                </c:pt>
                <c:pt idx="53">
                  <c:v>15463</c:v>
                </c:pt>
                <c:pt idx="54">
                  <c:v>13449</c:v>
                </c:pt>
                <c:pt idx="55">
                  <c:v>12934.6</c:v>
                </c:pt>
                <c:pt idx="56">
                  <c:v>12398.2</c:v>
                </c:pt>
                <c:pt idx="57">
                  <c:v>11725.9</c:v>
                </c:pt>
                <c:pt idx="58">
                  <c:v>11127</c:v>
                </c:pt>
                <c:pt idx="59">
                  <c:v>10857.6</c:v>
                </c:pt>
                <c:pt idx="60">
                  <c:v>9788</c:v>
                </c:pt>
                <c:pt idx="61">
                  <c:v>9375.9</c:v>
                </c:pt>
                <c:pt idx="62">
                  <c:v>9101.1</c:v>
                </c:pt>
                <c:pt idx="63">
                  <c:v>8391.7999999999993</c:v>
                </c:pt>
                <c:pt idx="64">
                  <c:v>8125.6</c:v>
                </c:pt>
                <c:pt idx="65">
                  <c:v>7978.1</c:v>
                </c:pt>
                <c:pt idx="66">
                  <c:v>7808.3</c:v>
                </c:pt>
                <c:pt idx="67">
                  <c:v>6631.9</c:v>
                </c:pt>
                <c:pt idx="68">
                  <c:v>5712.5</c:v>
                </c:pt>
                <c:pt idx="69">
                  <c:v>4943.3</c:v>
                </c:pt>
                <c:pt idx="70">
                  <c:v>3386</c:v>
                </c:pt>
                <c:pt idx="71">
                  <c:v>3355</c:v>
                </c:pt>
                <c:pt idx="72">
                  <c:v>3689</c:v>
                </c:pt>
                <c:pt idx="73">
                  <c:v>3730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7C-4286-B044-51A97E037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4245504"/>
        <c:axId val="274247040"/>
      </c:lineChart>
      <c:catAx>
        <c:axId val="27424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424704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7424704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4245504"/>
        <c:crosses val="autoZero"/>
        <c:crossBetween val="midCat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424864048856637"/>
          <c:y val="0.94057155136309711"/>
          <c:w val="0.68888971231537233"/>
          <c:h val="2.5160363726464016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1154381084839"/>
          <c:y val="7.8782487437790011E-2"/>
          <c:w val="0.84998085961547531"/>
          <c:h val="0.80764085352787451"/>
        </c:manualLayout>
      </c:layout>
      <c:lineChart>
        <c:grouping val="standard"/>
        <c:varyColors val="0"/>
        <c:ser>
          <c:idx val="0"/>
          <c:order val="0"/>
          <c:tx>
            <c:strRef>
              <c:f>Figure7!$B$2</c:f>
              <c:strCache>
                <c:ptCount val="1"/>
                <c:pt idx="0">
                  <c:v>Fatal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plus"/>
            <c:size val="8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Figure7!$A$3:$A$75</c:f>
              <c:strCache>
                <c:ptCount val="73"/>
                <c:pt idx="0">
                  <c:v>1947-51</c:v>
                </c:pt>
                <c:pt idx="1">
                  <c:v>1948-52</c:v>
                </c:pt>
                <c:pt idx="2">
                  <c:v>1949-53</c:v>
                </c:pt>
                <c:pt idx="3">
                  <c:v>1950-54</c:v>
                </c:pt>
                <c:pt idx="4">
                  <c:v>1951-55</c:v>
                </c:pt>
                <c:pt idx="5">
                  <c:v>1952-56</c:v>
                </c:pt>
                <c:pt idx="6">
                  <c:v>1953-57</c:v>
                </c:pt>
                <c:pt idx="7">
                  <c:v>1954-58</c:v>
                </c:pt>
                <c:pt idx="8">
                  <c:v>1955-59</c:v>
                </c:pt>
                <c:pt idx="9">
                  <c:v>1956-60</c:v>
                </c:pt>
                <c:pt idx="10">
                  <c:v>1957-61</c:v>
                </c:pt>
                <c:pt idx="11">
                  <c:v>1958-62</c:v>
                </c:pt>
                <c:pt idx="12">
                  <c:v>1959-63</c:v>
                </c:pt>
                <c:pt idx="13">
                  <c:v>1960-64</c:v>
                </c:pt>
                <c:pt idx="14">
                  <c:v>1961-65</c:v>
                </c:pt>
                <c:pt idx="15">
                  <c:v>1962-66</c:v>
                </c:pt>
                <c:pt idx="16">
                  <c:v>1963-67</c:v>
                </c:pt>
                <c:pt idx="17">
                  <c:v>1964-68</c:v>
                </c:pt>
                <c:pt idx="18">
                  <c:v>1965-69</c:v>
                </c:pt>
                <c:pt idx="19">
                  <c:v>1966-70</c:v>
                </c:pt>
                <c:pt idx="20">
                  <c:v>1967-71</c:v>
                </c:pt>
                <c:pt idx="21">
                  <c:v>1968-72</c:v>
                </c:pt>
                <c:pt idx="22">
                  <c:v>1969-73</c:v>
                </c:pt>
                <c:pt idx="23">
                  <c:v>1970-74</c:v>
                </c:pt>
                <c:pt idx="24">
                  <c:v>1971-75</c:v>
                </c:pt>
                <c:pt idx="25">
                  <c:v>1972-76</c:v>
                </c:pt>
                <c:pt idx="26">
                  <c:v>1973-77</c:v>
                </c:pt>
                <c:pt idx="27">
                  <c:v>1974-78</c:v>
                </c:pt>
                <c:pt idx="28">
                  <c:v>1975-79</c:v>
                </c:pt>
                <c:pt idx="29">
                  <c:v>1976-80</c:v>
                </c:pt>
                <c:pt idx="30">
                  <c:v>1977-81</c:v>
                </c:pt>
                <c:pt idx="31">
                  <c:v>1978-82</c:v>
                </c:pt>
                <c:pt idx="32">
                  <c:v>1979-83</c:v>
                </c:pt>
                <c:pt idx="33">
                  <c:v>1980-84</c:v>
                </c:pt>
                <c:pt idx="34">
                  <c:v>1981-85</c:v>
                </c:pt>
                <c:pt idx="35">
                  <c:v>1982-86</c:v>
                </c:pt>
                <c:pt idx="36">
                  <c:v>1983-87</c:v>
                </c:pt>
                <c:pt idx="37">
                  <c:v>1984-88</c:v>
                </c:pt>
                <c:pt idx="38">
                  <c:v>1985-89</c:v>
                </c:pt>
                <c:pt idx="39">
                  <c:v>1986-90</c:v>
                </c:pt>
                <c:pt idx="40">
                  <c:v>1987-91</c:v>
                </c:pt>
                <c:pt idx="41">
                  <c:v>1988-92</c:v>
                </c:pt>
                <c:pt idx="42">
                  <c:v>1989-93</c:v>
                </c:pt>
                <c:pt idx="43">
                  <c:v>1990-94</c:v>
                </c:pt>
                <c:pt idx="44">
                  <c:v>1991-95</c:v>
                </c:pt>
                <c:pt idx="45">
                  <c:v>1992-96</c:v>
                </c:pt>
                <c:pt idx="46">
                  <c:v>1993-97</c:v>
                </c:pt>
                <c:pt idx="47">
                  <c:v>1994-98</c:v>
                </c:pt>
                <c:pt idx="48">
                  <c:v>1995-99</c:v>
                </c:pt>
                <c:pt idx="49">
                  <c:v>1996-00</c:v>
                </c:pt>
                <c:pt idx="50">
                  <c:v>1997-01</c:v>
                </c:pt>
                <c:pt idx="51">
                  <c:v>1998-02</c:v>
                </c:pt>
                <c:pt idx="52">
                  <c:v>1999-03</c:v>
                </c:pt>
                <c:pt idx="53">
                  <c:v>2000-04</c:v>
                </c:pt>
                <c:pt idx="54">
                  <c:v>2001-05</c:v>
                </c:pt>
                <c:pt idx="55">
                  <c:v>2002-06</c:v>
                </c:pt>
                <c:pt idx="56">
                  <c:v>2003-07</c:v>
                </c:pt>
                <c:pt idx="57">
                  <c:v>2004-08</c:v>
                </c:pt>
                <c:pt idx="58">
                  <c:v>2005-09</c:v>
                </c:pt>
                <c:pt idx="59">
                  <c:v>2006-10</c:v>
                </c:pt>
                <c:pt idx="60">
                  <c:v>2007-11</c:v>
                </c:pt>
                <c:pt idx="61">
                  <c:v>2008-12</c:v>
                </c:pt>
                <c:pt idx="62">
                  <c:v>2009-13</c:v>
                </c:pt>
                <c:pt idx="63">
                  <c:v>2010-14</c:v>
                </c:pt>
                <c:pt idx="64">
                  <c:v>2011-15</c:v>
                </c:pt>
                <c:pt idx="65">
                  <c:v>2012-16</c:v>
                </c:pt>
                <c:pt idx="66">
                  <c:v>2013-17</c:v>
                </c:pt>
                <c:pt idx="67">
                  <c:v>2014-18</c:v>
                </c:pt>
                <c:pt idx="68">
                  <c:v>2015-19</c:v>
                </c:pt>
                <c:pt idx="69">
                  <c:v>2016-20</c:v>
                </c:pt>
                <c:pt idx="70">
                  <c:v>2017-21</c:v>
                </c:pt>
                <c:pt idx="71">
                  <c:v>2018-22</c:v>
                </c:pt>
                <c:pt idx="72">
                  <c:v>2019-23</c:v>
                </c:pt>
              </c:strCache>
            </c:strRef>
          </c:cat>
          <c:val>
            <c:numRef>
              <c:f>Figure7!$B$3:$B$75</c:f>
              <c:numCache>
                <c:formatCode>#,##0</c:formatCode>
                <c:ptCount val="73"/>
                <c:pt idx="0">
                  <c:v>539.20000000000005</c:v>
                </c:pt>
                <c:pt idx="1">
                  <c:v>525.4</c:v>
                </c:pt>
                <c:pt idx="2">
                  <c:v>534.4</c:v>
                </c:pt>
                <c:pt idx="3">
                  <c:v>536.4</c:v>
                </c:pt>
                <c:pt idx="4">
                  <c:v>552.6</c:v>
                </c:pt>
                <c:pt idx="5">
                  <c:v>551.79999999999995</c:v>
                </c:pt>
                <c:pt idx="6">
                  <c:v>564.79999999999995</c:v>
                </c:pt>
                <c:pt idx="7">
                  <c:v>570</c:v>
                </c:pt>
                <c:pt idx="8">
                  <c:v>581.79999999999995</c:v>
                </c:pt>
                <c:pt idx="9">
                  <c:v>589.4</c:v>
                </c:pt>
                <c:pt idx="10">
                  <c:v>615.6</c:v>
                </c:pt>
                <c:pt idx="11">
                  <c:v>638.4</c:v>
                </c:pt>
                <c:pt idx="12">
                  <c:v>659.8</c:v>
                </c:pt>
                <c:pt idx="13">
                  <c:v>689.8</c:v>
                </c:pt>
                <c:pt idx="14">
                  <c:v>708.8</c:v>
                </c:pt>
                <c:pt idx="15">
                  <c:v>732.6</c:v>
                </c:pt>
                <c:pt idx="16">
                  <c:v>755.4</c:v>
                </c:pt>
                <c:pt idx="17">
                  <c:v>766.8</c:v>
                </c:pt>
                <c:pt idx="18">
                  <c:v>794.4</c:v>
                </c:pt>
                <c:pt idx="19">
                  <c:v>808.8</c:v>
                </c:pt>
                <c:pt idx="20">
                  <c:v>824</c:v>
                </c:pt>
                <c:pt idx="21">
                  <c:v>839.4</c:v>
                </c:pt>
                <c:pt idx="22">
                  <c:v>856.6</c:v>
                </c:pt>
                <c:pt idx="23">
                  <c:v>843.2</c:v>
                </c:pt>
                <c:pt idx="24">
                  <c:v>834</c:v>
                </c:pt>
                <c:pt idx="25">
                  <c:v>817.4</c:v>
                </c:pt>
                <c:pt idx="26">
                  <c:v>808.6</c:v>
                </c:pt>
                <c:pt idx="27">
                  <c:v>801.6</c:v>
                </c:pt>
                <c:pt idx="28">
                  <c:v>798.6</c:v>
                </c:pt>
                <c:pt idx="29">
                  <c:v>784.8</c:v>
                </c:pt>
                <c:pt idx="30">
                  <c:v>763.6</c:v>
                </c:pt>
                <c:pt idx="31">
                  <c:v>741.6</c:v>
                </c:pt>
                <c:pt idx="32">
                  <c:v>702.4</c:v>
                </c:pt>
                <c:pt idx="33">
                  <c:v>660.2</c:v>
                </c:pt>
                <c:pt idx="34">
                  <c:v>640.6</c:v>
                </c:pt>
                <c:pt idx="35">
                  <c:v>625.4</c:v>
                </c:pt>
                <c:pt idx="36">
                  <c:v>596.4</c:v>
                </c:pt>
                <c:pt idx="37">
                  <c:v>582.4</c:v>
                </c:pt>
                <c:pt idx="38">
                  <c:v>573.20000000000005</c:v>
                </c:pt>
                <c:pt idx="39">
                  <c:v>562</c:v>
                </c:pt>
                <c:pt idx="40">
                  <c:v>540</c:v>
                </c:pt>
                <c:pt idx="41">
                  <c:v>521.4</c:v>
                </c:pt>
                <c:pt idx="42">
                  <c:v>490.4</c:v>
                </c:pt>
                <c:pt idx="43">
                  <c:v>452.4</c:v>
                </c:pt>
                <c:pt idx="44">
                  <c:v>425</c:v>
                </c:pt>
                <c:pt idx="45">
                  <c:v>398.2</c:v>
                </c:pt>
                <c:pt idx="46">
                  <c:v>381</c:v>
                </c:pt>
                <c:pt idx="47">
                  <c:v>378.2</c:v>
                </c:pt>
                <c:pt idx="48">
                  <c:v>367.6</c:v>
                </c:pt>
                <c:pt idx="49">
                  <c:v>351</c:v>
                </c:pt>
                <c:pt idx="50">
                  <c:v>349.2</c:v>
                </c:pt>
                <c:pt idx="51">
                  <c:v>334.6</c:v>
                </c:pt>
                <c:pt idx="52">
                  <c:v>324.8</c:v>
                </c:pt>
                <c:pt idx="53">
                  <c:v>324.39999999999998</c:v>
                </c:pt>
                <c:pt idx="54">
                  <c:v>316.39999999999998</c:v>
                </c:pt>
                <c:pt idx="55">
                  <c:v>309.60000000000002</c:v>
                </c:pt>
                <c:pt idx="56">
                  <c:v>305</c:v>
                </c:pt>
                <c:pt idx="57">
                  <c:v>291.8</c:v>
                </c:pt>
                <c:pt idx="58">
                  <c:v>273.39999999999998</c:v>
                </c:pt>
                <c:pt idx="59">
                  <c:v>257.8</c:v>
                </c:pt>
                <c:pt idx="60">
                  <c:v>232</c:v>
                </c:pt>
                <c:pt idx="61">
                  <c:v>211</c:v>
                </c:pt>
                <c:pt idx="62">
                  <c:v>191.4</c:v>
                </c:pt>
                <c:pt idx="63">
                  <c:v>188.8</c:v>
                </c:pt>
                <c:pt idx="64">
                  <c:v>180.8</c:v>
                </c:pt>
                <c:pt idx="65">
                  <c:v>182</c:v>
                </c:pt>
                <c:pt idx="66">
                  <c:v>175.8</c:v>
                </c:pt>
                <c:pt idx="67">
                  <c:v>173.6</c:v>
                </c:pt>
                <c:pt idx="68">
                  <c:v>165.8</c:v>
                </c:pt>
                <c:pt idx="69">
                  <c:v>160.4</c:v>
                </c:pt>
                <c:pt idx="70">
                  <c:v>150</c:v>
                </c:pt>
                <c:pt idx="71">
                  <c:v>155.19999999999999</c:v>
                </c:pt>
                <c:pt idx="72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7F-4C7F-8448-4276E781867F}"/>
            </c:ext>
          </c:extLst>
        </c:ser>
        <c:ser>
          <c:idx val="1"/>
          <c:order val="1"/>
          <c:tx>
            <c:strRef>
              <c:f>Figure7!$C$2</c:f>
              <c:strCache>
                <c:ptCount val="1"/>
                <c:pt idx="0">
                  <c:v>Adj serious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noFill/>
              <a:ln>
                <a:solidFill>
                  <a:srgbClr val="969696"/>
                </a:solidFill>
                <a:prstDash val="solid"/>
              </a:ln>
            </c:spPr>
          </c:marker>
          <c:cat>
            <c:strRef>
              <c:f>Figure7!$A$3:$A$75</c:f>
              <c:strCache>
                <c:ptCount val="73"/>
                <c:pt idx="0">
                  <c:v>1947-51</c:v>
                </c:pt>
                <c:pt idx="1">
                  <c:v>1948-52</c:v>
                </c:pt>
                <c:pt idx="2">
                  <c:v>1949-53</c:v>
                </c:pt>
                <c:pt idx="3">
                  <c:v>1950-54</c:v>
                </c:pt>
                <c:pt idx="4">
                  <c:v>1951-55</c:v>
                </c:pt>
                <c:pt idx="5">
                  <c:v>1952-56</c:v>
                </c:pt>
                <c:pt idx="6">
                  <c:v>1953-57</c:v>
                </c:pt>
                <c:pt idx="7">
                  <c:v>1954-58</c:v>
                </c:pt>
                <c:pt idx="8">
                  <c:v>1955-59</c:v>
                </c:pt>
                <c:pt idx="9">
                  <c:v>1956-60</c:v>
                </c:pt>
                <c:pt idx="10">
                  <c:v>1957-61</c:v>
                </c:pt>
                <c:pt idx="11">
                  <c:v>1958-62</c:v>
                </c:pt>
                <c:pt idx="12">
                  <c:v>1959-63</c:v>
                </c:pt>
                <c:pt idx="13">
                  <c:v>1960-64</c:v>
                </c:pt>
                <c:pt idx="14">
                  <c:v>1961-65</c:v>
                </c:pt>
                <c:pt idx="15">
                  <c:v>1962-66</c:v>
                </c:pt>
                <c:pt idx="16">
                  <c:v>1963-67</c:v>
                </c:pt>
                <c:pt idx="17">
                  <c:v>1964-68</c:v>
                </c:pt>
                <c:pt idx="18">
                  <c:v>1965-69</c:v>
                </c:pt>
                <c:pt idx="19">
                  <c:v>1966-70</c:v>
                </c:pt>
                <c:pt idx="20">
                  <c:v>1967-71</c:v>
                </c:pt>
                <c:pt idx="21">
                  <c:v>1968-72</c:v>
                </c:pt>
                <c:pt idx="22">
                  <c:v>1969-73</c:v>
                </c:pt>
                <c:pt idx="23">
                  <c:v>1970-74</c:v>
                </c:pt>
                <c:pt idx="24">
                  <c:v>1971-75</c:v>
                </c:pt>
                <c:pt idx="25">
                  <c:v>1972-76</c:v>
                </c:pt>
                <c:pt idx="26">
                  <c:v>1973-77</c:v>
                </c:pt>
                <c:pt idx="27">
                  <c:v>1974-78</c:v>
                </c:pt>
                <c:pt idx="28">
                  <c:v>1975-79</c:v>
                </c:pt>
                <c:pt idx="29">
                  <c:v>1976-80</c:v>
                </c:pt>
                <c:pt idx="30">
                  <c:v>1977-81</c:v>
                </c:pt>
                <c:pt idx="31">
                  <c:v>1978-82</c:v>
                </c:pt>
                <c:pt idx="32">
                  <c:v>1979-83</c:v>
                </c:pt>
                <c:pt idx="33">
                  <c:v>1980-84</c:v>
                </c:pt>
                <c:pt idx="34">
                  <c:v>1981-85</c:v>
                </c:pt>
                <c:pt idx="35">
                  <c:v>1982-86</c:v>
                </c:pt>
                <c:pt idx="36">
                  <c:v>1983-87</c:v>
                </c:pt>
                <c:pt idx="37">
                  <c:v>1984-88</c:v>
                </c:pt>
                <c:pt idx="38">
                  <c:v>1985-89</c:v>
                </c:pt>
                <c:pt idx="39">
                  <c:v>1986-90</c:v>
                </c:pt>
                <c:pt idx="40">
                  <c:v>1987-91</c:v>
                </c:pt>
                <c:pt idx="41">
                  <c:v>1988-92</c:v>
                </c:pt>
                <c:pt idx="42">
                  <c:v>1989-93</c:v>
                </c:pt>
                <c:pt idx="43">
                  <c:v>1990-94</c:v>
                </c:pt>
                <c:pt idx="44">
                  <c:v>1991-95</c:v>
                </c:pt>
                <c:pt idx="45">
                  <c:v>1992-96</c:v>
                </c:pt>
                <c:pt idx="46">
                  <c:v>1993-97</c:v>
                </c:pt>
                <c:pt idx="47">
                  <c:v>1994-98</c:v>
                </c:pt>
                <c:pt idx="48">
                  <c:v>1995-99</c:v>
                </c:pt>
                <c:pt idx="49">
                  <c:v>1996-00</c:v>
                </c:pt>
                <c:pt idx="50">
                  <c:v>1997-01</c:v>
                </c:pt>
                <c:pt idx="51">
                  <c:v>1998-02</c:v>
                </c:pt>
                <c:pt idx="52">
                  <c:v>1999-03</c:v>
                </c:pt>
                <c:pt idx="53">
                  <c:v>2000-04</c:v>
                </c:pt>
                <c:pt idx="54">
                  <c:v>2001-05</c:v>
                </c:pt>
                <c:pt idx="55">
                  <c:v>2002-06</c:v>
                </c:pt>
                <c:pt idx="56">
                  <c:v>2003-07</c:v>
                </c:pt>
                <c:pt idx="57">
                  <c:v>2004-08</c:v>
                </c:pt>
                <c:pt idx="58">
                  <c:v>2005-09</c:v>
                </c:pt>
                <c:pt idx="59">
                  <c:v>2006-10</c:v>
                </c:pt>
                <c:pt idx="60">
                  <c:v>2007-11</c:v>
                </c:pt>
                <c:pt idx="61">
                  <c:v>2008-12</c:v>
                </c:pt>
                <c:pt idx="62">
                  <c:v>2009-13</c:v>
                </c:pt>
                <c:pt idx="63">
                  <c:v>2010-14</c:v>
                </c:pt>
                <c:pt idx="64">
                  <c:v>2011-15</c:v>
                </c:pt>
                <c:pt idx="65">
                  <c:v>2012-16</c:v>
                </c:pt>
                <c:pt idx="66">
                  <c:v>2013-17</c:v>
                </c:pt>
                <c:pt idx="67">
                  <c:v>2014-18</c:v>
                </c:pt>
                <c:pt idx="68">
                  <c:v>2015-19</c:v>
                </c:pt>
                <c:pt idx="69">
                  <c:v>2016-20</c:v>
                </c:pt>
                <c:pt idx="70">
                  <c:v>2017-21</c:v>
                </c:pt>
                <c:pt idx="71">
                  <c:v>2018-22</c:v>
                </c:pt>
                <c:pt idx="72">
                  <c:v>2019-23</c:v>
                </c:pt>
              </c:strCache>
            </c:strRef>
          </c:cat>
          <c:val>
            <c:numRef>
              <c:f>Figure7!$C$3:$C$75</c:f>
              <c:numCache>
                <c:formatCode>#,##0</c:formatCode>
                <c:ptCount val="73"/>
                <c:pt idx="3">
                  <c:v>4713.3999999999996</c:v>
                </c:pt>
                <c:pt idx="4">
                  <c:v>4822</c:v>
                </c:pt>
                <c:pt idx="5">
                  <c:v>4922.8</c:v>
                </c:pt>
                <c:pt idx="6">
                  <c:v>5039.2</c:v>
                </c:pt>
                <c:pt idx="7">
                  <c:v>5065.6000000000004</c:v>
                </c:pt>
                <c:pt idx="8">
                  <c:v>5357.8</c:v>
                </c:pt>
                <c:pt idx="9">
                  <c:v>5665</c:v>
                </c:pt>
                <c:pt idx="10">
                  <c:v>6100.8</c:v>
                </c:pt>
                <c:pt idx="11">
                  <c:v>6510</c:v>
                </c:pt>
                <c:pt idx="12">
                  <c:v>6895</c:v>
                </c:pt>
                <c:pt idx="13">
                  <c:v>7255</c:v>
                </c:pt>
                <c:pt idx="14">
                  <c:v>7677.4</c:v>
                </c:pt>
                <c:pt idx="15">
                  <c:v>8082.4</c:v>
                </c:pt>
                <c:pt idx="16">
                  <c:v>8523.6</c:v>
                </c:pt>
                <c:pt idx="17">
                  <c:v>8976.7999999999993</c:v>
                </c:pt>
                <c:pt idx="18">
                  <c:v>9315.7999999999993</c:v>
                </c:pt>
                <c:pt idx="19">
                  <c:v>9572.4</c:v>
                </c:pt>
                <c:pt idx="20">
                  <c:v>9711.2000000000007</c:v>
                </c:pt>
                <c:pt idx="21">
                  <c:v>9859.6</c:v>
                </c:pt>
                <c:pt idx="22">
                  <c:v>9979.7999999999993</c:v>
                </c:pt>
                <c:pt idx="23">
                  <c:v>9918</c:v>
                </c:pt>
                <c:pt idx="24">
                  <c:v>9668.4</c:v>
                </c:pt>
                <c:pt idx="25">
                  <c:v>9423</c:v>
                </c:pt>
                <c:pt idx="26">
                  <c:v>9193</c:v>
                </c:pt>
                <c:pt idx="27">
                  <c:v>9044</c:v>
                </c:pt>
                <c:pt idx="28">
                  <c:v>8987.7999999999993</c:v>
                </c:pt>
                <c:pt idx="29">
                  <c:v>8999.7999999999993</c:v>
                </c:pt>
                <c:pt idx="30">
                  <c:v>9023.7999999999993</c:v>
                </c:pt>
                <c:pt idx="31">
                  <c:v>9105.7999999999993</c:v>
                </c:pt>
                <c:pt idx="32">
                  <c:v>8762.6</c:v>
                </c:pt>
                <c:pt idx="33">
                  <c:v>8459.7999999999993</c:v>
                </c:pt>
                <c:pt idx="34">
                  <c:v>8249.2000000000007</c:v>
                </c:pt>
                <c:pt idx="35">
                  <c:v>7965.6</c:v>
                </c:pt>
                <c:pt idx="36">
                  <c:v>7455</c:v>
                </c:pt>
                <c:pt idx="37">
                  <c:v>7274.8</c:v>
                </c:pt>
                <c:pt idx="38">
                  <c:v>7129</c:v>
                </c:pt>
                <c:pt idx="39">
                  <c:v>6822.2</c:v>
                </c:pt>
                <c:pt idx="40">
                  <c:v>6465.4</c:v>
                </c:pt>
                <c:pt idx="41">
                  <c:v>6159.2</c:v>
                </c:pt>
                <c:pt idx="42">
                  <c:v>5703.6</c:v>
                </c:pt>
                <c:pt idx="43">
                  <c:v>5345.6</c:v>
                </c:pt>
                <c:pt idx="44">
                  <c:v>5081.2</c:v>
                </c:pt>
                <c:pt idx="45">
                  <c:v>4761.8</c:v>
                </c:pt>
                <c:pt idx="46">
                  <c:v>4536</c:v>
                </c:pt>
                <c:pt idx="47">
                  <c:v>4459.6000000000004</c:v>
                </c:pt>
                <c:pt idx="48">
                  <c:v>4171</c:v>
                </c:pt>
                <c:pt idx="49">
                  <c:v>3898.6</c:v>
                </c:pt>
                <c:pt idx="50">
                  <c:v>3772.4</c:v>
                </c:pt>
                <c:pt idx="51">
                  <c:v>3608.8</c:v>
                </c:pt>
                <c:pt idx="52">
                  <c:v>3385.8</c:v>
                </c:pt>
                <c:pt idx="53">
                  <c:v>3559.6020000000003</c:v>
                </c:pt>
                <c:pt idx="54">
                  <c:v>3753.8739999999998</c:v>
                </c:pt>
                <c:pt idx="55">
                  <c:v>3954.6279999999997</c:v>
                </c:pt>
                <c:pt idx="56">
                  <c:v>4115.0540000000001</c:v>
                </c:pt>
                <c:pt idx="57">
                  <c:v>4350.4520000000002</c:v>
                </c:pt>
                <c:pt idx="58">
                  <c:v>4193.1379999999999</c:v>
                </c:pt>
                <c:pt idx="59">
                  <c:v>3950.8620000000001</c:v>
                </c:pt>
                <c:pt idx="60">
                  <c:v>3706.7299999999996</c:v>
                </c:pt>
                <c:pt idx="61">
                  <c:v>3559.8779999999997</c:v>
                </c:pt>
                <c:pt idx="62">
                  <c:v>3313.3300000000004</c:v>
                </c:pt>
                <c:pt idx="63">
                  <c:v>3124.1259999999997</c:v>
                </c:pt>
                <c:pt idx="64">
                  <c:v>3017.1079999999997</c:v>
                </c:pt>
                <c:pt idx="65">
                  <c:v>2951.43</c:v>
                </c:pt>
                <c:pt idx="66">
                  <c:v>2807.6839999999997</c:v>
                </c:pt>
                <c:pt idx="67">
                  <c:v>2727.9379999999996</c:v>
                </c:pt>
                <c:pt idx="68">
                  <c:v>2624.5839999999998</c:v>
                </c:pt>
                <c:pt idx="69">
                  <c:v>2373.6059999999998</c:v>
                </c:pt>
                <c:pt idx="70">
                  <c:v>2124.6619999999998</c:v>
                </c:pt>
                <c:pt idx="71">
                  <c:v>1965.634</c:v>
                </c:pt>
                <c:pt idx="72">
                  <c:v>1853.9299999999998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7F-4C7F-8448-4276E781867F}"/>
            </c:ext>
          </c:extLst>
        </c:ser>
        <c:ser>
          <c:idx val="2"/>
          <c:order val="2"/>
          <c:tx>
            <c:strRef>
              <c:f>Figure7!$D$2</c:f>
              <c:strCache>
                <c:ptCount val="1"/>
                <c:pt idx="0">
                  <c:v>Slight</c:v>
                </c:pt>
              </c:strCache>
            </c:strRef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strRef>
              <c:f>Figure7!$A$3:$A$75</c:f>
              <c:strCache>
                <c:ptCount val="73"/>
                <c:pt idx="0">
                  <c:v>1947-51</c:v>
                </c:pt>
                <c:pt idx="1">
                  <c:v>1948-52</c:v>
                </c:pt>
                <c:pt idx="2">
                  <c:v>1949-53</c:v>
                </c:pt>
                <c:pt idx="3">
                  <c:v>1950-54</c:v>
                </c:pt>
                <c:pt idx="4">
                  <c:v>1951-55</c:v>
                </c:pt>
                <c:pt idx="5">
                  <c:v>1952-56</c:v>
                </c:pt>
                <c:pt idx="6">
                  <c:v>1953-57</c:v>
                </c:pt>
                <c:pt idx="7">
                  <c:v>1954-58</c:v>
                </c:pt>
                <c:pt idx="8">
                  <c:v>1955-59</c:v>
                </c:pt>
                <c:pt idx="9">
                  <c:v>1956-60</c:v>
                </c:pt>
                <c:pt idx="10">
                  <c:v>1957-61</c:v>
                </c:pt>
                <c:pt idx="11">
                  <c:v>1958-62</c:v>
                </c:pt>
                <c:pt idx="12">
                  <c:v>1959-63</c:v>
                </c:pt>
                <c:pt idx="13">
                  <c:v>1960-64</c:v>
                </c:pt>
                <c:pt idx="14">
                  <c:v>1961-65</c:v>
                </c:pt>
                <c:pt idx="15">
                  <c:v>1962-66</c:v>
                </c:pt>
                <c:pt idx="16">
                  <c:v>1963-67</c:v>
                </c:pt>
                <c:pt idx="17">
                  <c:v>1964-68</c:v>
                </c:pt>
                <c:pt idx="18">
                  <c:v>1965-69</c:v>
                </c:pt>
                <c:pt idx="19">
                  <c:v>1966-70</c:v>
                </c:pt>
                <c:pt idx="20">
                  <c:v>1967-71</c:v>
                </c:pt>
                <c:pt idx="21">
                  <c:v>1968-72</c:v>
                </c:pt>
                <c:pt idx="22">
                  <c:v>1969-73</c:v>
                </c:pt>
                <c:pt idx="23">
                  <c:v>1970-74</c:v>
                </c:pt>
                <c:pt idx="24">
                  <c:v>1971-75</c:v>
                </c:pt>
                <c:pt idx="25">
                  <c:v>1972-76</c:v>
                </c:pt>
                <c:pt idx="26">
                  <c:v>1973-77</c:v>
                </c:pt>
                <c:pt idx="27">
                  <c:v>1974-78</c:v>
                </c:pt>
                <c:pt idx="28">
                  <c:v>1975-79</c:v>
                </c:pt>
                <c:pt idx="29">
                  <c:v>1976-80</c:v>
                </c:pt>
                <c:pt idx="30">
                  <c:v>1977-81</c:v>
                </c:pt>
                <c:pt idx="31">
                  <c:v>1978-82</c:v>
                </c:pt>
                <c:pt idx="32">
                  <c:v>1979-83</c:v>
                </c:pt>
                <c:pt idx="33">
                  <c:v>1980-84</c:v>
                </c:pt>
                <c:pt idx="34">
                  <c:v>1981-85</c:v>
                </c:pt>
                <c:pt idx="35">
                  <c:v>1982-86</c:v>
                </c:pt>
                <c:pt idx="36">
                  <c:v>1983-87</c:v>
                </c:pt>
                <c:pt idx="37">
                  <c:v>1984-88</c:v>
                </c:pt>
                <c:pt idx="38">
                  <c:v>1985-89</c:v>
                </c:pt>
                <c:pt idx="39">
                  <c:v>1986-90</c:v>
                </c:pt>
                <c:pt idx="40">
                  <c:v>1987-91</c:v>
                </c:pt>
                <c:pt idx="41">
                  <c:v>1988-92</c:v>
                </c:pt>
                <c:pt idx="42">
                  <c:v>1989-93</c:v>
                </c:pt>
                <c:pt idx="43">
                  <c:v>1990-94</c:v>
                </c:pt>
                <c:pt idx="44">
                  <c:v>1991-95</c:v>
                </c:pt>
                <c:pt idx="45">
                  <c:v>1992-96</c:v>
                </c:pt>
                <c:pt idx="46">
                  <c:v>1993-97</c:v>
                </c:pt>
                <c:pt idx="47">
                  <c:v>1994-98</c:v>
                </c:pt>
                <c:pt idx="48">
                  <c:v>1995-99</c:v>
                </c:pt>
                <c:pt idx="49">
                  <c:v>1996-00</c:v>
                </c:pt>
                <c:pt idx="50">
                  <c:v>1997-01</c:v>
                </c:pt>
                <c:pt idx="51">
                  <c:v>1998-02</c:v>
                </c:pt>
                <c:pt idx="52">
                  <c:v>1999-03</c:v>
                </c:pt>
                <c:pt idx="53">
                  <c:v>2000-04</c:v>
                </c:pt>
                <c:pt idx="54">
                  <c:v>2001-05</c:v>
                </c:pt>
                <c:pt idx="55">
                  <c:v>2002-06</c:v>
                </c:pt>
                <c:pt idx="56">
                  <c:v>2003-07</c:v>
                </c:pt>
                <c:pt idx="57">
                  <c:v>2004-08</c:v>
                </c:pt>
                <c:pt idx="58">
                  <c:v>2005-09</c:v>
                </c:pt>
                <c:pt idx="59">
                  <c:v>2006-10</c:v>
                </c:pt>
                <c:pt idx="60">
                  <c:v>2007-11</c:v>
                </c:pt>
                <c:pt idx="61">
                  <c:v>2008-12</c:v>
                </c:pt>
                <c:pt idx="62">
                  <c:v>2009-13</c:v>
                </c:pt>
                <c:pt idx="63">
                  <c:v>2010-14</c:v>
                </c:pt>
                <c:pt idx="64">
                  <c:v>2011-15</c:v>
                </c:pt>
                <c:pt idx="65">
                  <c:v>2012-16</c:v>
                </c:pt>
                <c:pt idx="66">
                  <c:v>2013-17</c:v>
                </c:pt>
                <c:pt idx="67">
                  <c:v>2014-18</c:v>
                </c:pt>
                <c:pt idx="68">
                  <c:v>2015-19</c:v>
                </c:pt>
                <c:pt idx="69">
                  <c:v>2016-20</c:v>
                </c:pt>
                <c:pt idx="70">
                  <c:v>2017-21</c:v>
                </c:pt>
                <c:pt idx="71">
                  <c:v>2018-22</c:v>
                </c:pt>
                <c:pt idx="72">
                  <c:v>2019-23</c:v>
                </c:pt>
              </c:strCache>
            </c:strRef>
          </c:cat>
          <c:val>
            <c:numRef>
              <c:f>Figure7!$D$3:$D$75</c:f>
              <c:numCache>
                <c:formatCode>#,##0</c:formatCode>
                <c:ptCount val="73"/>
                <c:pt idx="3">
                  <c:v>12058.6</c:v>
                </c:pt>
                <c:pt idx="4">
                  <c:v>12942.4</c:v>
                </c:pt>
                <c:pt idx="5">
                  <c:v>13755.2</c:v>
                </c:pt>
                <c:pt idx="6">
                  <c:v>14599.8</c:v>
                </c:pt>
                <c:pt idx="7">
                  <c:v>15465.6</c:v>
                </c:pt>
                <c:pt idx="8">
                  <c:v>16383.6</c:v>
                </c:pt>
                <c:pt idx="9">
                  <c:v>17152</c:v>
                </c:pt>
                <c:pt idx="10">
                  <c:v>17870.599999999999</c:v>
                </c:pt>
                <c:pt idx="11">
                  <c:v>18495.8</c:v>
                </c:pt>
                <c:pt idx="12">
                  <c:v>19069</c:v>
                </c:pt>
                <c:pt idx="13">
                  <c:v>19782.2</c:v>
                </c:pt>
                <c:pt idx="14">
                  <c:v>20443.2</c:v>
                </c:pt>
                <c:pt idx="15">
                  <c:v>20998</c:v>
                </c:pt>
                <c:pt idx="16">
                  <c:v>21545.4</c:v>
                </c:pt>
                <c:pt idx="17">
                  <c:v>21665</c:v>
                </c:pt>
                <c:pt idx="18">
                  <c:v>21404.2</c:v>
                </c:pt>
                <c:pt idx="19">
                  <c:v>21015.8</c:v>
                </c:pt>
                <c:pt idx="20">
                  <c:v>20644.599999999999</c:v>
                </c:pt>
                <c:pt idx="21">
                  <c:v>20481.2</c:v>
                </c:pt>
                <c:pt idx="22">
                  <c:v>20494.8</c:v>
                </c:pt>
                <c:pt idx="23">
                  <c:v>20115.400000000001</c:v>
                </c:pt>
                <c:pt idx="24">
                  <c:v>19850.400000000001</c:v>
                </c:pt>
                <c:pt idx="25">
                  <c:v>19860.2</c:v>
                </c:pt>
                <c:pt idx="26">
                  <c:v>19703.2</c:v>
                </c:pt>
                <c:pt idx="27">
                  <c:v>19679.599999999999</c:v>
                </c:pt>
                <c:pt idx="28">
                  <c:v>20259.599999999999</c:v>
                </c:pt>
                <c:pt idx="29">
                  <c:v>20394.400000000001</c:v>
                </c:pt>
                <c:pt idx="30">
                  <c:v>20158.2</c:v>
                </c:pt>
                <c:pt idx="31">
                  <c:v>19796.2</c:v>
                </c:pt>
                <c:pt idx="32">
                  <c:v>19122.2</c:v>
                </c:pt>
                <c:pt idx="33">
                  <c:v>18421.400000000001</c:v>
                </c:pt>
                <c:pt idx="34">
                  <c:v>18251.8</c:v>
                </c:pt>
                <c:pt idx="35">
                  <c:v>18020.8</c:v>
                </c:pt>
                <c:pt idx="36">
                  <c:v>17855.400000000001</c:v>
                </c:pt>
                <c:pt idx="37">
                  <c:v>18089.8</c:v>
                </c:pt>
                <c:pt idx="38">
                  <c:v>18519.599999999999</c:v>
                </c:pt>
                <c:pt idx="39">
                  <c:v>18825.8</c:v>
                </c:pt>
                <c:pt idx="40">
                  <c:v>19050.400000000001</c:v>
                </c:pt>
                <c:pt idx="41">
                  <c:v>19260.2</c:v>
                </c:pt>
                <c:pt idx="42">
                  <c:v>19144.599999999999</c:v>
                </c:pt>
                <c:pt idx="43">
                  <c:v>18548.8</c:v>
                </c:pt>
                <c:pt idx="44">
                  <c:v>17833.8</c:v>
                </c:pt>
                <c:pt idx="45">
                  <c:v>17454</c:v>
                </c:pt>
                <c:pt idx="46">
                  <c:v>17388.2</c:v>
                </c:pt>
                <c:pt idx="47">
                  <c:v>17478</c:v>
                </c:pt>
                <c:pt idx="48">
                  <c:v>17463</c:v>
                </c:pt>
                <c:pt idx="49">
                  <c:v>17416.8</c:v>
                </c:pt>
                <c:pt idx="50">
                  <c:v>17183.8</c:v>
                </c:pt>
                <c:pt idx="51">
                  <c:v>16691.2</c:v>
                </c:pt>
                <c:pt idx="52">
                  <c:v>16181.8</c:v>
                </c:pt>
                <c:pt idx="53">
                  <c:v>15486.2</c:v>
                </c:pt>
                <c:pt idx="54">
                  <c:v>14748.320000000002</c:v>
                </c:pt>
                <c:pt idx="55">
                  <c:v>13997.36</c:v>
                </c:pt>
                <c:pt idx="56">
                  <c:v>13194.14</c:v>
                </c:pt>
                <c:pt idx="57">
                  <c:v>12326.94</c:v>
                </c:pt>
                <c:pt idx="58">
                  <c:v>11808.66</c:v>
                </c:pt>
                <c:pt idx="59">
                  <c:v>11179.34</c:v>
                </c:pt>
                <c:pt idx="60">
                  <c:v>10574.880000000001</c:v>
                </c:pt>
                <c:pt idx="61">
                  <c:v>10049.92</c:v>
                </c:pt>
                <c:pt idx="62">
                  <c:v>9502.8799999999992</c:v>
                </c:pt>
                <c:pt idx="63">
                  <c:v>8956.48</c:v>
                </c:pt>
                <c:pt idx="64">
                  <c:v>8594.5</c:v>
                </c:pt>
                <c:pt idx="65">
                  <c:v>8280.98</c:v>
                </c:pt>
                <c:pt idx="66">
                  <c:v>7787.1399999999994</c:v>
                </c:pt>
                <c:pt idx="67">
                  <c:v>7251.2800000000007</c:v>
                </c:pt>
                <c:pt idx="68">
                  <c:v>6614.8200000000015</c:v>
                </c:pt>
                <c:pt idx="69">
                  <c:v>5696.4</c:v>
                </c:pt>
                <c:pt idx="70">
                  <c:v>4805.74</c:v>
                </c:pt>
                <c:pt idx="71">
                  <c:v>4217.16</c:v>
                </c:pt>
                <c:pt idx="72">
                  <c:v>3820.66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7F-4C7F-8448-4276E781867F}"/>
            </c:ext>
          </c:extLst>
        </c:ser>
        <c:ser>
          <c:idx val="3"/>
          <c:order val="3"/>
          <c:tx>
            <c:strRef>
              <c:f>Figure7!$E$2</c:f>
              <c:strCache>
                <c:ptCount val="1"/>
                <c:pt idx="0">
                  <c:v>Fatal &amp; adj serious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strRef>
              <c:f>Figure7!$A$3:$A$75</c:f>
              <c:strCache>
                <c:ptCount val="73"/>
                <c:pt idx="0">
                  <c:v>1947-51</c:v>
                </c:pt>
                <c:pt idx="1">
                  <c:v>1948-52</c:v>
                </c:pt>
                <c:pt idx="2">
                  <c:v>1949-53</c:v>
                </c:pt>
                <c:pt idx="3">
                  <c:v>1950-54</c:v>
                </c:pt>
                <c:pt idx="4">
                  <c:v>1951-55</c:v>
                </c:pt>
                <c:pt idx="5">
                  <c:v>1952-56</c:v>
                </c:pt>
                <c:pt idx="6">
                  <c:v>1953-57</c:v>
                </c:pt>
                <c:pt idx="7">
                  <c:v>1954-58</c:v>
                </c:pt>
                <c:pt idx="8">
                  <c:v>1955-59</c:v>
                </c:pt>
                <c:pt idx="9">
                  <c:v>1956-60</c:v>
                </c:pt>
                <c:pt idx="10">
                  <c:v>1957-61</c:v>
                </c:pt>
                <c:pt idx="11">
                  <c:v>1958-62</c:v>
                </c:pt>
                <c:pt idx="12">
                  <c:v>1959-63</c:v>
                </c:pt>
                <c:pt idx="13">
                  <c:v>1960-64</c:v>
                </c:pt>
                <c:pt idx="14">
                  <c:v>1961-65</c:v>
                </c:pt>
                <c:pt idx="15">
                  <c:v>1962-66</c:v>
                </c:pt>
                <c:pt idx="16">
                  <c:v>1963-67</c:v>
                </c:pt>
                <c:pt idx="17">
                  <c:v>1964-68</c:v>
                </c:pt>
                <c:pt idx="18">
                  <c:v>1965-69</c:v>
                </c:pt>
                <c:pt idx="19">
                  <c:v>1966-70</c:v>
                </c:pt>
                <c:pt idx="20">
                  <c:v>1967-71</c:v>
                </c:pt>
                <c:pt idx="21">
                  <c:v>1968-72</c:v>
                </c:pt>
                <c:pt idx="22">
                  <c:v>1969-73</c:v>
                </c:pt>
                <c:pt idx="23">
                  <c:v>1970-74</c:v>
                </c:pt>
                <c:pt idx="24">
                  <c:v>1971-75</c:v>
                </c:pt>
                <c:pt idx="25">
                  <c:v>1972-76</c:v>
                </c:pt>
                <c:pt idx="26">
                  <c:v>1973-77</c:v>
                </c:pt>
                <c:pt idx="27">
                  <c:v>1974-78</c:v>
                </c:pt>
                <c:pt idx="28">
                  <c:v>1975-79</c:v>
                </c:pt>
                <c:pt idx="29">
                  <c:v>1976-80</c:v>
                </c:pt>
                <c:pt idx="30">
                  <c:v>1977-81</c:v>
                </c:pt>
                <c:pt idx="31">
                  <c:v>1978-82</c:v>
                </c:pt>
                <c:pt idx="32">
                  <c:v>1979-83</c:v>
                </c:pt>
                <c:pt idx="33">
                  <c:v>1980-84</c:v>
                </c:pt>
                <c:pt idx="34">
                  <c:v>1981-85</c:v>
                </c:pt>
                <c:pt idx="35">
                  <c:v>1982-86</c:v>
                </c:pt>
                <c:pt idx="36">
                  <c:v>1983-87</c:v>
                </c:pt>
                <c:pt idx="37">
                  <c:v>1984-88</c:v>
                </c:pt>
                <c:pt idx="38">
                  <c:v>1985-89</c:v>
                </c:pt>
                <c:pt idx="39">
                  <c:v>1986-90</c:v>
                </c:pt>
                <c:pt idx="40">
                  <c:v>1987-91</c:v>
                </c:pt>
                <c:pt idx="41">
                  <c:v>1988-92</c:v>
                </c:pt>
                <c:pt idx="42">
                  <c:v>1989-93</c:v>
                </c:pt>
                <c:pt idx="43">
                  <c:v>1990-94</c:v>
                </c:pt>
                <c:pt idx="44">
                  <c:v>1991-95</c:v>
                </c:pt>
                <c:pt idx="45">
                  <c:v>1992-96</c:v>
                </c:pt>
                <c:pt idx="46">
                  <c:v>1993-97</c:v>
                </c:pt>
                <c:pt idx="47">
                  <c:v>1994-98</c:v>
                </c:pt>
                <c:pt idx="48">
                  <c:v>1995-99</c:v>
                </c:pt>
                <c:pt idx="49">
                  <c:v>1996-00</c:v>
                </c:pt>
                <c:pt idx="50">
                  <c:v>1997-01</c:v>
                </c:pt>
                <c:pt idx="51">
                  <c:v>1998-02</c:v>
                </c:pt>
                <c:pt idx="52">
                  <c:v>1999-03</c:v>
                </c:pt>
                <c:pt idx="53">
                  <c:v>2000-04</c:v>
                </c:pt>
                <c:pt idx="54">
                  <c:v>2001-05</c:v>
                </c:pt>
                <c:pt idx="55">
                  <c:v>2002-06</c:v>
                </c:pt>
                <c:pt idx="56">
                  <c:v>2003-07</c:v>
                </c:pt>
                <c:pt idx="57">
                  <c:v>2004-08</c:v>
                </c:pt>
                <c:pt idx="58">
                  <c:v>2005-09</c:v>
                </c:pt>
                <c:pt idx="59">
                  <c:v>2006-10</c:v>
                </c:pt>
                <c:pt idx="60">
                  <c:v>2007-11</c:v>
                </c:pt>
                <c:pt idx="61">
                  <c:v>2008-12</c:v>
                </c:pt>
                <c:pt idx="62">
                  <c:v>2009-13</c:v>
                </c:pt>
                <c:pt idx="63">
                  <c:v>2010-14</c:v>
                </c:pt>
                <c:pt idx="64">
                  <c:v>2011-15</c:v>
                </c:pt>
                <c:pt idx="65">
                  <c:v>2012-16</c:v>
                </c:pt>
                <c:pt idx="66">
                  <c:v>2013-17</c:v>
                </c:pt>
                <c:pt idx="67">
                  <c:v>2014-18</c:v>
                </c:pt>
                <c:pt idx="68">
                  <c:v>2015-19</c:v>
                </c:pt>
                <c:pt idx="69">
                  <c:v>2016-20</c:v>
                </c:pt>
                <c:pt idx="70">
                  <c:v>2017-21</c:v>
                </c:pt>
                <c:pt idx="71">
                  <c:v>2018-22</c:v>
                </c:pt>
                <c:pt idx="72">
                  <c:v>2019-23</c:v>
                </c:pt>
              </c:strCache>
            </c:strRef>
          </c:cat>
          <c:val>
            <c:numRef>
              <c:f>Figure7!$E$3:$E$75</c:f>
              <c:numCache>
                <c:formatCode>#,##0</c:formatCode>
                <c:ptCount val="73"/>
                <c:pt idx="3">
                  <c:v>5249.8</c:v>
                </c:pt>
                <c:pt idx="4">
                  <c:v>5374.6</c:v>
                </c:pt>
                <c:pt idx="5">
                  <c:v>5474.6</c:v>
                </c:pt>
                <c:pt idx="6">
                  <c:v>5604</c:v>
                </c:pt>
                <c:pt idx="7">
                  <c:v>5635.6</c:v>
                </c:pt>
                <c:pt idx="8">
                  <c:v>5939.6</c:v>
                </c:pt>
                <c:pt idx="9">
                  <c:v>6254.4</c:v>
                </c:pt>
                <c:pt idx="10">
                  <c:v>6716.4</c:v>
                </c:pt>
                <c:pt idx="11">
                  <c:v>7148.4</c:v>
                </c:pt>
                <c:pt idx="12">
                  <c:v>7554.8</c:v>
                </c:pt>
                <c:pt idx="13">
                  <c:v>7944.8</c:v>
                </c:pt>
                <c:pt idx="14">
                  <c:v>8386.2000000000007</c:v>
                </c:pt>
                <c:pt idx="15">
                  <c:v>8815</c:v>
                </c:pt>
                <c:pt idx="16">
                  <c:v>9279</c:v>
                </c:pt>
                <c:pt idx="17">
                  <c:v>9743.6</c:v>
                </c:pt>
                <c:pt idx="18">
                  <c:v>10110.200000000001</c:v>
                </c:pt>
                <c:pt idx="19">
                  <c:v>10381.200000000001</c:v>
                </c:pt>
                <c:pt idx="20">
                  <c:v>10535.2</c:v>
                </c:pt>
                <c:pt idx="21">
                  <c:v>10699</c:v>
                </c:pt>
                <c:pt idx="22">
                  <c:v>10836.4</c:v>
                </c:pt>
                <c:pt idx="23">
                  <c:v>10761.2</c:v>
                </c:pt>
                <c:pt idx="24">
                  <c:v>10502.4</c:v>
                </c:pt>
                <c:pt idx="25">
                  <c:v>10240.4</c:v>
                </c:pt>
                <c:pt idx="26">
                  <c:v>10001.6</c:v>
                </c:pt>
                <c:pt idx="27">
                  <c:v>9845.6</c:v>
                </c:pt>
                <c:pt idx="28">
                  <c:v>9786.4</c:v>
                </c:pt>
                <c:pt idx="29">
                  <c:v>9784.6</c:v>
                </c:pt>
                <c:pt idx="30">
                  <c:v>9787.4</c:v>
                </c:pt>
                <c:pt idx="31">
                  <c:v>9847.4</c:v>
                </c:pt>
                <c:pt idx="32">
                  <c:v>9465</c:v>
                </c:pt>
                <c:pt idx="33">
                  <c:v>9120</c:v>
                </c:pt>
                <c:pt idx="34">
                  <c:v>8889.7999999999993</c:v>
                </c:pt>
                <c:pt idx="35">
                  <c:v>8591</c:v>
                </c:pt>
                <c:pt idx="36">
                  <c:v>8051.4</c:v>
                </c:pt>
                <c:pt idx="37">
                  <c:v>7857.2</c:v>
                </c:pt>
                <c:pt idx="38">
                  <c:v>7702.2</c:v>
                </c:pt>
                <c:pt idx="39">
                  <c:v>7384.2</c:v>
                </c:pt>
                <c:pt idx="40">
                  <c:v>7005.4</c:v>
                </c:pt>
                <c:pt idx="41">
                  <c:v>6680.6</c:v>
                </c:pt>
                <c:pt idx="42">
                  <c:v>6194</c:v>
                </c:pt>
                <c:pt idx="43">
                  <c:v>5798</c:v>
                </c:pt>
                <c:pt idx="44">
                  <c:v>5506.2</c:v>
                </c:pt>
                <c:pt idx="45">
                  <c:v>5160</c:v>
                </c:pt>
                <c:pt idx="46">
                  <c:v>4917</c:v>
                </c:pt>
                <c:pt idx="47">
                  <c:v>4837.8</c:v>
                </c:pt>
                <c:pt idx="48">
                  <c:v>4538.6000000000004</c:v>
                </c:pt>
                <c:pt idx="49">
                  <c:v>4249.6000000000004</c:v>
                </c:pt>
                <c:pt idx="50">
                  <c:v>4121.6000000000004</c:v>
                </c:pt>
                <c:pt idx="51">
                  <c:v>3943.4</c:v>
                </c:pt>
                <c:pt idx="52">
                  <c:v>3710.6</c:v>
                </c:pt>
                <c:pt idx="53">
                  <c:v>3884.0020000000004</c:v>
                </c:pt>
                <c:pt idx="54">
                  <c:v>4070.2739999999999</c:v>
                </c:pt>
                <c:pt idx="55">
                  <c:v>4264.2280000000001</c:v>
                </c:pt>
                <c:pt idx="56">
                  <c:v>4420.0540000000001</c:v>
                </c:pt>
                <c:pt idx="57">
                  <c:v>4642.2520000000004</c:v>
                </c:pt>
                <c:pt idx="58">
                  <c:v>4466.5379999999996</c:v>
                </c:pt>
                <c:pt idx="59">
                  <c:v>4208.6620000000003</c:v>
                </c:pt>
                <c:pt idx="60">
                  <c:v>3938.7299999999996</c:v>
                </c:pt>
                <c:pt idx="61">
                  <c:v>3770.8779999999997</c:v>
                </c:pt>
                <c:pt idx="62">
                  <c:v>3504.7300000000005</c:v>
                </c:pt>
                <c:pt idx="63">
                  <c:v>3312.9259999999995</c:v>
                </c:pt>
                <c:pt idx="64">
                  <c:v>3197.9079999999999</c:v>
                </c:pt>
                <c:pt idx="65">
                  <c:v>3133.43</c:v>
                </c:pt>
                <c:pt idx="66">
                  <c:v>2983.4839999999995</c:v>
                </c:pt>
                <c:pt idx="67">
                  <c:v>2901.5379999999996</c:v>
                </c:pt>
                <c:pt idx="68">
                  <c:v>2790.384</c:v>
                </c:pt>
                <c:pt idx="69">
                  <c:v>2534.0059999999999</c:v>
                </c:pt>
                <c:pt idx="70">
                  <c:v>2274.6619999999998</c:v>
                </c:pt>
                <c:pt idx="71">
                  <c:v>2120.8339999999998</c:v>
                </c:pt>
                <c:pt idx="72">
                  <c:v>2007.9299999999998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7F-4C7F-8448-4276E781867F}"/>
            </c:ext>
          </c:extLst>
        </c:ser>
        <c:ser>
          <c:idx val="4"/>
          <c:order val="4"/>
          <c:tx>
            <c:strRef>
              <c:f>Figure7!$F$2</c:f>
              <c:strCache>
                <c:ptCount val="1"/>
                <c:pt idx="0">
                  <c:v>All 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Figure7!$A$3:$A$75</c:f>
              <c:strCache>
                <c:ptCount val="73"/>
                <c:pt idx="0">
                  <c:v>1947-51</c:v>
                </c:pt>
                <c:pt idx="1">
                  <c:v>1948-52</c:v>
                </c:pt>
                <c:pt idx="2">
                  <c:v>1949-53</c:v>
                </c:pt>
                <c:pt idx="3">
                  <c:v>1950-54</c:v>
                </c:pt>
                <c:pt idx="4">
                  <c:v>1951-55</c:v>
                </c:pt>
                <c:pt idx="5">
                  <c:v>1952-56</c:v>
                </c:pt>
                <c:pt idx="6">
                  <c:v>1953-57</c:v>
                </c:pt>
                <c:pt idx="7">
                  <c:v>1954-58</c:v>
                </c:pt>
                <c:pt idx="8">
                  <c:v>1955-59</c:v>
                </c:pt>
                <c:pt idx="9">
                  <c:v>1956-60</c:v>
                </c:pt>
                <c:pt idx="10">
                  <c:v>1957-61</c:v>
                </c:pt>
                <c:pt idx="11">
                  <c:v>1958-62</c:v>
                </c:pt>
                <c:pt idx="12">
                  <c:v>1959-63</c:v>
                </c:pt>
                <c:pt idx="13">
                  <c:v>1960-64</c:v>
                </c:pt>
                <c:pt idx="14">
                  <c:v>1961-65</c:v>
                </c:pt>
                <c:pt idx="15">
                  <c:v>1962-66</c:v>
                </c:pt>
                <c:pt idx="16">
                  <c:v>1963-67</c:v>
                </c:pt>
                <c:pt idx="17">
                  <c:v>1964-68</c:v>
                </c:pt>
                <c:pt idx="18">
                  <c:v>1965-69</c:v>
                </c:pt>
                <c:pt idx="19">
                  <c:v>1966-70</c:v>
                </c:pt>
                <c:pt idx="20">
                  <c:v>1967-71</c:v>
                </c:pt>
                <c:pt idx="21">
                  <c:v>1968-72</c:v>
                </c:pt>
                <c:pt idx="22">
                  <c:v>1969-73</c:v>
                </c:pt>
                <c:pt idx="23">
                  <c:v>1970-74</c:v>
                </c:pt>
                <c:pt idx="24">
                  <c:v>1971-75</c:v>
                </c:pt>
                <c:pt idx="25">
                  <c:v>1972-76</c:v>
                </c:pt>
                <c:pt idx="26">
                  <c:v>1973-77</c:v>
                </c:pt>
                <c:pt idx="27">
                  <c:v>1974-78</c:v>
                </c:pt>
                <c:pt idx="28">
                  <c:v>1975-79</c:v>
                </c:pt>
                <c:pt idx="29">
                  <c:v>1976-80</c:v>
                </c:pt>
                <c:pt idx="30">
                  <c:v>1977-81</c:v>
                </c:pt>
                <c:pt idx="31">
                  <c:v>1978-82</c:v>
                </c:pt>
                <c:pt idx="32">
                  <c:v>1979-83</c:v>
                </c:pt>
                <c:pt idx="33">
                  <c:v>1980-84</c:v>
                </c:pt>
                <c:pt idx="34">
                  <c:v>1981-85</c:v>
                </c:pt>
                <c:pt idx="35">
                  <c:v>1982-86</c:v>
                </c:pt>
                <c:pt idx="36">
                  <c:v>1983-87</c:v>
                </c:pt>
                <c:pt idx="37">
                  <c:v>1984-88</c:v>
                </c:pt>
                <c:pt idx="38">
                  <c:v>1985-89</c:v>
                </c:pt>
                <c:pt idx="39">
                  <c:v>1986-90</c:v>
                </c:pt>
                <c:pt idx="40">
                  <c:v>1987-91</c:v>
                </c:pt>
                <c:pt idx="41">
                  <c:v>1988-92</c:v>
                </c:pt>
                <c:pt idx="42">
                  <c:v>1989-93</c:v>
                </c:pt>
                <c:pt idx="43">
                  <c:v>1990-94</c:v>
                </c:pt>
                <c:pt idx="44">
                  <c:v>1991-95</c:v>
                </c:pt>
                <c:pt idx="45">
                  <c:v>1992-96</c:v>
                </c:pt>
                <c:pt idx="46">
                  <c:v>1993-97</c:v>
                </c:pt>
                <c:pt idx="47">
                  <c:v>1994-98</c:v>
                </c:pt>
                <c:pt idx="48">
                  <c:v>1995-99</c:v>
                </c:pt>
                <c:pt idx="49">
                  <c:v>1996-00</c:v>
                </c:pt>
                <c:pt idx="50">
                  <c:v>1997-01</c:v>
                </c:pt>
                <c:pt idx="51">
                  <c:v>1998-02</c:v>
                </c:pt>
                <c:pt idx="52">
                  <c:v>1999-03</c:v>
                </c:pt>
                <c:pt idx="53">
                  <c:v>2000-04</c:v>
                </c:pt>
                <c:pt idx="54">
                  <c:v>2001-05</c:v>
                </c:pt>
                <c:pt idx="55">
                  <c:v>2002-06</c:v>
                </c:pt>
                <c:pt idx="56">
                  <c:v>2003-07</c:v>
                </c:pt>
                <c:pt idx="57">
                  <c:v>2004-08</c:v>
                </c:pt>
                <c:pt idx="58">
                  <c:v>2005-09</c:v>
                </c:pt>
                <c:pt idx="59">
                  <c:v>2006-10</c:v>
                </c:pt>
                <c:pt idx="60">
                  <c:v>2007-11</c:v>
                </c:pt>
                <c:pt idx="61">
                  <c:v>2008-12</c:v>
                </c:pt>
                <c:pt idx="62">
                  <c:v>2009-13</c:v>
                </c:pt>
                <c:pt idx="63">
                  <c:v>2010-14</c:v>
                </c:pt>
                <c:pt idx="64">
                  <c:v>2011-15</c:v>
                </c:pt>
                <c:pt idx="65">
                  <c:v>2012-16</c:v>
                </c:pt>
                <c:pt idx="66">
                  <c:v>2013-17</c:v>
                </c:pt>
                <c:pt idx="67">
                  <c:v>2014-18</c:v>
                </c:pt>
                <c:pt idx="68">
                  <c:v>2015-19</c:v>
                </c:pt>
                <c:pt idx="69">
                  <c:v>2016-20</c:v>
                </c:pt>
                <c:pt idx="70">
                  <c:v>2017-21</c:v>
                </c:pt>
                <c:pt idx="71">
                  <c:v>2018-22</c:v>
                </c:pt>
                <c:pt idx="72">
                  <c:v>2019-23</c:v>
                </c:pt>
              </c:strCache>
            </c:strRef>
          </c:cat>
          <c:val>
            <c:numRef>
              <c:f>Figure7!$F$3:$F$75</c:f>
              <c:numCache>
                <c:formatCode>#,##0</c:formatCode>
                <c:ptCount val="73"/>
                <c:pt idx="0">
                  <c:v>15149.4</c:v>
                </c:pt>
                <c:pt idx="1">
                  <c:v>15527.8</c:v>
                </c:pt>
                <c:pt idx="2">
                  <c:v>16469.400000000001</c:v>
                </c:pt>
                <c:pt idx="3">
                  <c:v>17308.400000000001</c:v>
                </c:pt>
                <c:pt idx="4">
                  <c:v>18317</c:v>
                </c:pt>
                <c:pt idx="5">
                  <c:v>19229.8</c:v>
                </c:pt>
                <c:pt idx="6">
                  <c:v>20203.8</c:v>
                </c:pt>
                <c:pt idx="7">
                  <c:v>21101.200000000001</c:v>
                </c:pt>
                <c:pt idx="8">
                  <c:v>22323.200000000001</c:v>
                </c:pt>
                <c:pt idx="9">
                  <c:v>23406.400000000001</c:v>
                </c:pt>
                <c:pt idx="10">
                  <c:v>24587</c:v>
                </c:pt>
                <c:pt idx="11">
                  <c:v>25644.2</c:v>
                </c:pt>
                <c:pt idx="12">
                  <c:v>26623.8</c:v>
                </c:pt>
                <c:pt idx="13">
                  <c:v>27727</c:v>
                </c:pt>
                <c:pt idx="14">
                  <c:v>28829.4</c:v>
                </c:pt>
                <c:pt idx="15">
                  <c:v>29813</c:v>
                </c:pt>
                <c:pt idx="16">
                  <c:v>30824.400000000001</c:v>
                </c:pt>
                <c:pt idx="17">
                  <c:v>31408.6</c:v>
                </c:pt>
                <c:pt idx="18">
                  <c:v>31514.400000000001</c:v>
                </c:pt>
                <c:pt idx="19">
                  <c:v>31397</c:v>
                </c:pt>
                <c:pt idx="20">
                  <c:v>31179.8</c:v>
                </c:pt>
                <c:pt idx="21">
                  <c:v>31180.2</c:v>
                </c:pt>
                <c:pt idx="22">
                  <c:v>31331.200000000001</c:v>
                </c:pt>
                <c:pt idx="23">
                  <c:v>30876.6</c:v>
                </c:pt>
                <c:pt idx="24">
                  <c:v>30352.799999999999</c:v>
                </c:pt>
                <c:pt idx="25">
                  <c:v>30100.6</c:v>
                </c:pt>
                <c:pt idx="26">
                  <c:v>29704.799999999999</c:v>
                </c:pt>
                <c:pt idx="27">
                  <c:v>29525.200000000001</c:v>
                </c:pt>
                <c:pt idx="28">
                  <c:v>30046</c:v>
                </c:pt>
                <c:pt idx="29">
                  <c:v>30179</c:v>
                </c:pt>
                <c:pt idx="30">
                  <c:v>29945.599999999999</c:v>
                </c:pt>
                <c:pt idx="31">
                  <c:v>29643.599999999999</c:v>
                </c:pt>
                <c:pt idx="32">
                  <c:v>28587.200000000001</c:v>
                </c:pt>
                <c:pt idx="33">
                  <c:v>27541.4</c:v>
                </c:pt>
                <c:pt idx="34">
                  <c:v>27141.599999999999</c:v>
                </c:pt>
                <c:pt idx="35">
                  <c:v>26611.8</c:v>
                </c:pt>
                <c:pt idx="36">
                  <c:v>25906.799999999999</c:v>
                </c:pt>
                <c:pt idx="37">
                  <c:v>25947</c:v>
                </c:pt>
                <c:pt idx="38">
                  <c:v>26221.8</c:v>
                </c:pt>
                <c:pt idx="39">
                  <c:v>26210</c:v>
                </c:pt>
                <c:pt idx="40">
                  <c:v>26055.8</c:v>
                </c:pt>
                <c:pt idx="41">
                  <c:v>25940.799999999999</c:v>
                </c:pt>
                <c:pt idx="42">
                  <c:v>25338.6</c:v>
                </c:pt>
                <c:pt idx="43">
                  <c:v>24346.799999999999</c:v>
                </c:pt>
                <c:pt idx="44">
                  <c:v>23340</c:v>
                </c:pt>
                <c:pt idx="45">
                  <c:v>22614</c:v>
                </c:pt>
                <c:pt idx="46">
                  <c:v>22305.200000000001</c:v>
                </c:pt>
                <c:pt idx="47">
                  <c:v>22315.8</c:v>
                </c:pt>
                <c:pt idx="48">
                  <c:v>22001.599999999999</c:v>
                </c:pt>
                <c:pt idx="49">
                  <c:v>21666.400000000001</c:v>
                </c:pt>
                <c:pt idx="50">
                  <c:v>21305.4</c:v>
                </c:pt>
                <c:pt idx="51">
                  <c:v>20634.599999999999</c:v>
                </c:pt>
                <c:pt idx="52">
                  <c:v>19892.400000000001</c:v>
                </c:pt>
                <c:pt idx="53">
                  <c:v>19392.400000000001</c:v>
                </c:pt>
                <c:pt idx="54">
                  <c:v>18840.791999999998</c:v>
                </c:pt>
                <c:pt idx="55">
                  <c:v>18283.786</c:v>
                </c:pt>
                <c:pt idx="56">
                  <c:v>17636.392</c:v>
                </c:pt>
                <c:pt idx="57">
                  <c:v>16991.39</c:v>
                </c:pt>
                <c:pt idx="58">
                  <c:v>16275.197999999999</c:v>
                </c:pt>
                <c:pt idx="59">
                  <c:v>15388.001999999999</c:v>
                </c:pt>
                <c:pt idx="60">
                  <c:v>14513.609999999997</c:v>
                </c:pt>
                <c:pt idx="61">
                  <c:v>13820.797999999999</c:v>
                </c:pt>
                <c:pt idx="62">
                  <c:v>13007.61</c:v>
                </c:pt>
                <c:pt idx="63">
                  <c:v>12269.405999999999</c:v>
                </c:pt>
                <c:pt idx="64">
                  <c:v>11792.407999999999</c:v>
                </c:pt>
                <c:pt idx="65">
                  <c:v>11414.41</c:v>
                </c:pt>
                <c:pt idx="66">
                  <c:v>10770.624</c:v>
                </c:pt>
                <c:pt idx="67">
                  <c:v>10152.817999999999</c:v>
                </c:pt>
                <c:pt idx="68">
                  <c:v>9405.2040000000015</c:v>
                </c:pt>
                <c:pt idx="69">
                  <c:v>8230.405999999999</c:v>
                </c:pt>
                <c:pt idx="70">
                  <c:v>7080.4019999999991</c:v>
                </c:pt>
                <c:pt idx="71">
                  <c:v>6337.9940000000006</c:v>
                </c:pt>
                <c:pt idx="72">
                  <c:v>5828.59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7F-4C7F-8448-4276E7818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447744"/>
        <c:axId val="274453632"/>
      </c:lineChart>
      <c:catAx>
        <c:axId val="27444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445363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27445363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4447744"/>
        <c:crosses val="autoZero"/>
        <c:crossBetween val="midCat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759053595426878"/>
          <c:y val="0.94744477493086399"/>
          <c:w val="0.75382475660639781"/>
          <c:h val="2.4171888988361645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(A) Reported killed or Seriously Injured casualties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 line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</c:numLit>
          </c:cat>
          <c:val>
            <c:numLit>
              <c:formatCode>General</c:formatCode>
              <c:ptCount val="7"/>
              <c:pt idx="0">
                <c:v>292</c:v>
              </c:pt>
              <c:pt idx="1">
                <c:v>292</c:v>
              </c:pt>
              <c:pt idx="2">
                <c:v>292</c:v>
              </c:pt>
              <c:pt idx="3">
                <c:v>292</c:v>
              </c:pt>
              <c:pt idx="4">
                <c:v>292</c:v>
              </c:pt>
              <c:pt idx="5">
                <c:v>292</c:v>
              </c:pt>
              <c:pt idx="6">
                <c:v>292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263-42FE-A6B5-F82CA3D21F6B}"/>
            </c:ext>
          </c:extLst>
        </c:ser>
        <c:ser>
          <c:idx val="1"/>
          <c:order val="1"/>
          <c:tx>
            <c:v>Serious casualties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</c:numLit>
          </c:cat>
          <c:val>
            <c:numLit>
              <c:formatCode>General</c:formatCode>
              <c:ptCount val="7"/>
              <c:pt idx="0">
                <c:v>216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263-42FE-A6B5-F82CA3D21F6B}"/>
            </c:ext>
          </c:extLst>
        </c:ser>
        <c:ser>
          <c:idx val="2"/>
          <c:order val="2"/>
          <c:tx>
            <c:v>Average annual rate of reduction required from 1996</c:v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</c:numLit>
          </c:cat>
          <c:val>
            <c:numLit>
              <c:formatCode>General</c:formatCode>
              <c:ptCount val="7"/>
              <c:pt idx="0">
                <c:v>259.26796850883937</c:v>
              </c:pt>
              <c:pt idx="1">
                <c:v>249.1939739306423</c:v>
              </c:pt>
              <c:pt idx="2">
                <c:v>239.51140976070286</c:v>
              </c:pt>
              <c:pt idx="3">
                <c:v>230.20506676267303</c:v>
              </c:pt>
              <c:pt idx="4">
                <c:v>221.26032666315859</c:v>
              </c:pt>
              <c:pt idx="5">
                <c:v>212.66313918953983</c:v>
              </c:pt>
              <c:pt idx="6">
                <c:v>204.39999999999989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263-42FE-A6B5-F82CA3D21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172992"/>
        <c:axId val="1"/>
      </c:lineChart>
      <c:catAx>
        <c:axId val="42617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172992"/>
        <c:crosses val="autoZero"/>
        <c:crossBetween val="midCat"/>
        <c:majorUnit val="500"/>
        <c:minorUnit val="100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(B) Reported child casualties Killed or Seriously Injured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Baseline average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0">
                <c:v>842.4</c:v>
              </c:pt>
              <c:pt idx="1">
                <c:v>842.4</c:v>
              </c:pt>
              <c:pt idx="2">
                <c:v>842.4</c:v>
              </c:pt>
              <c:pt idx="3">
                <c:v>842.4</c:v>
              </c:pt>
              <c:pt idx="4">
                <c:v>842.4</c:v>
              </c:pt>
              <c:pt idx="5">
                <c:v>842.4</c:v>
              </c:pt>
              <c:pt idx="6">
                <c:v>842.4</c:v>
              </c:pt>
              <c:pt idx="7">
                <c:v>842.4</c:v>
              </c:pt>
              <c:pt idx="8">
                <c:v>842.4</c:v>
              </c:pt>
              <c:pt idx="9">
                <c:v>842.4</c:v>
              </c:pt>
              <c:pt idx="10">
                <c:v>842.4</c:v>
              </c:pt>
              <c:pt idx="11">
                <c:v>842.4</c:v>
              </c:pt>
              <c:pt idx="12">
                <c:v>842.4</c:v>
              </c:pt>
              <c:pt idx="13">
                <c:v>842.4</c:v>
              </c:pt>
              <c:pt idx="14">
                <c:v>842.4</c:v>
              </c:pt>
              <c:pt idx="15">
                <c:v>842.4</c:v>
              </c:pt>
              <c:pt idx="16">
                <c:v>842.4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8AA-47F0-A49C-A4C1DBCCCBCA}"/>
            </c:ext>
          </c:extLst>
        </c:ser>
        <c:ser>
          <c:idx val="1"/>
          <c:order val="1"/>
          <c:tx>
            <c:v>Average annual rate of reduction required from 1996</c:v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2">
                <c:v>842.4</c:v>
              </c:pt>
              <c:pt idx="3">
                <c:v>801.70799689614591</c:v>
              </c:pt>
              <c:pt idx="4">
                <c:v>762.98161477591486</c:v>
              </c:pt>
              <c:pt idx="5">
                <c:v>726.12590461845389</c:v>
              </c:pt>
              <c:pt idx="6">
                <c:v>691.05050390083397</c:v>
              </c:pt>
              <c:pt idx="7">
                <c:v>657.66941504797001</c:v>
              </c:pt>
              <c:pt idx="8">
                <c:v>625.90079458448247</c:v>
              </c:pt>
              <c:pt idx="9">
                <c:v>595.6667524715474</c:v>
              </c:pt>
              <c:pt idx="10">
                <c:v>566.89316113674818</c:v>
              </c:pt>
              <c:pt idx="11">
                <c:v>539.50947372871133</c:v>
              </c:pt>
              <c:pt idx="12">
                <c:v>513.4485511509248</c:v>
              </c:pt>
              <c:pt idx="13">
                <c:v>488.64649745066032</c:v>
              </c:pt>
              <c:pt idx="14">
                <c:v>465.04250315940948</c:v>
              </c:pt>
              <c:pt idx="15">
                <c:v>442.57869620073575</c:v>
              </c:pt>
              <c:pt idx="16">
                <c:v>421.1999999999997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8AA-47F0-A49C-A4C1DBCCCBCA}"/>
            </c:ext>
          </c:extLst>
        </c:ser>
        <c:ser>
          <c:idx val="2"/>
          <c:order val="2"/>
          <c:tx>
            <c:v>Child KSI casualties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0">
                <c:v>1029</c:v>
              </c:pt>
              <c:pt idx="1">
                <c:v>950</c:v>
              </c:pt>
              <c:pt idx="2">
                <c:v>790</c:v>
              </c:pt>
              <c:pt idx="3">
                <c:v>745</c:v>
              </c:pt>
              <c:pt idx="4">
                <c:v>698</c:v>
              </c:pt>
              <c:pt idx="5">
                <c:v>625</c:v>
              </c:pt>
              <c:pt idx="6">
                <c:v>561</c:v>
              </c:pt>
              <c:pt idx="7">
                <c:v>544</c:v>
              </c:pt>
              <c:pt idx="8">
                <c:v>527</c:v>
              </c:pt>
              <c:pt idx="9">
                <c:v>432</c:v>
              </c:pt>
              <c:pt idx="10">
                <c:v>384</c:v>
              </c:pt>
              <c:pt idx="11">
                <c:v>368</c:v>
              </c:pt>
              <c:pt idx="12">
                <c:v>375</c:v>
              </c:pt>
              <c:pt idx="13">
                <c:v>278</c:v>
              </c:pt>
              <c:pt idx="14">
                <c:v>298</c:v>
              </c:pt>
              <c:pt idx="15">
                <c:v>257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8AA-47F0-A49C-A4C1DBCCC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717456"/>
        <c:axId val="1"/>
      </c:lineChart>
      <c:catAx>
        <c:axId val="42671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717456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(C) Slight casualties: rate per 100 million vehicle kilometres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Slight casualty rate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0">
                <c:v>47.227777777777781</c:v>
              </c:pt>
              <c:pt idx="1">
                <c:v>45.881424216027874</c:v>
              </c:pt>
              <c:pt idx="2">
                <c:v>45.842708526352013</c:v>
              </c:pt>
              <c:pt idx="3">
                <c:v>47.19</c:v>
              </c:pt>
              <c:pt idx="4">
                <c:v>45.98</c:v>
              </c:pt>
              <c:pt idx="5">
                <c:v>42.562232838823235</c:v>
              </c:pt>
              <c:pt idx="6">
                <c:v>42.016126993756473</c:v>
              </c:pt>
              <c:pt idx="7">
                <c:v>40.309497067265696</c:v>
              </c:pt>
              <c:pt idx="8">
                <c:v>37.900565787889732</c:v>
              </c:pt>
              <c:pt idx="9">
                <c:v>36.778628859603216</c:v>
              </c:pt>
              <c:pt idx="10">
                <c:v>36.12457557663037</c:v>
              </c:pt>
              <c:pt idx="11">
                <c:v>34.957160915773208</c:v>
              </c:pt>
              <c:pt idx="12">
                <c:v>32.468268359020854</c:v>
              </c:pt>
              <c:pt idx="13">
                <c:v>30.385528142211076</c:v>
              </c:pt>
              <c:pt idx="14">
                <c:v>28.671014166854057</c:v>
              </c:pt>
              <c:pt idx="15">
                <c:v>28.370157624550536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DDB-45B6-8F7D-191C3A5ECC4B}"/>
            </c:ext>
          </c:extLst>
        </c:ser>
        <c:ser>
          <c:idx val="1"/>
          <c:order val="1"/>
          <c:tx>
            <c:v>baseline average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0">
                <c:v>46.41885862405983</c:v>
              </c:pt>
              <c:pt idx="1">
                <c:v>46.41885862405983</c:v>
              </c:pt>
              <c:pt idx="2">
                <c:v>46.41885862405983</c:v>
              </c:pt>
              <c:pt idx="3">
                <c:v>46.41885862405983</c:v>
              </c:pt>
              <c:pt idx="4">
                <c:v>46.41885862405983</c:v>
              </c:pt>
              <c:pt idx="5">
                <c:v>46.41885862405983</c:v>
              </c:pt>
              <c:pt idx="6">
                <c:v>46.41885862405983</c:v>
              </c:pt>
              <c:pt idx="7">
                <c:v>46.41885862405983</c:v>
              </c:pt>
              <c:pt idx="8">
                <c:v>46.41885862405983</c:v>
              </c:pt>
              <c:pt idx="9">
                <c:v>46.41885862405983</c:v>
              </c:pt>
              <c:pt idx="10">
                <c:v>46.41885862405983</c:v>
              </c:pt>
              <c:pt idx="11">
                <c:v>46.41885862405983</c:v>
              </c:pt>
              <c:pt idx="12">
                <c:v>46.41885862405983</c:v>
              </c:pt>
              <c:pt idx="13">
                <c:v>46.41885862405983</c:v>
              </c:pt>
              <c:pt idx="14">
                <c:v>46.41885862405983</c:v>
              </c:pt>
              <c:pt idx="15">
                <c:v>46.41885862405983</c:v>
              </c:pt>
              <c:pt idx="16">
                <c:v>46.41885862405983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DDB-45B6-8F7D-191C3A5ECC4B}"/>
            </c:ext>
          </c:extLst>
        </c:ser>
        <c:ser>
          <c:idx val="2"/>
          <c:order val="2"/>
          <c:tx>
            <c:v>Average annual rate of reduction required from 1996</c:v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2">
                <c:v>46.42</c:v>
              </c:pt>
              <c:pt idx="3">
                <c:v>46.071965884779488</c:v>
              </c:pt>
              <c:pt idx="4">
                <c:v>45.72654115657658</c:v>
              </c:pt>
              <c:pt idx="5">
                <c:v>45.383706251502829</c:v>
              </c:pt>
              <c:pt idx="6">
                <c:v>45.043441752350105</c:v>
              </c:pt>
              <c:pt idx="7">
                <c:v>44.705728387490865</c:v>
              </c:pt>
              <c:pt idx="8">
                <c:v>44.370547029786664</c:v>
              </c:pt>
              <c:pt idx="9">
                <c:v>44.037878695504851</c:v>
              </c:pt>
              <c:pt idx="10">
                <c:v>43.707704543243366</c:v>
              </c:pt>
              <c:pt idx="11">
                <c:v>43.380005872863634</c:v>
              </c:pt>
              <c:pt idx="12">
                <c:v>43.054764124431436</c:v>
              </c:pt>
              <c:pt idx="13">
                <c:v>42.731960877165726</c:v>
              </c:pt>
              <c:pt idx="14">
                <c:v>42.411577848395325</c:v>
              </c:pt>
              <c:pt idx="15">
                <c:v>42.093596892523458</c:v>
              </c:pt>
              <c:pt idx="16">
                <c:v>41.778000000000013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DDB-45B6-8F7D-191C3A5EC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715816"/>
        <c:axId val="1"/>
      </c:lineChart>
      <c:catAx>
        <c:axId val="426715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715816"/>
        <c:crosses val="autoZero"/>
        <c:crossBetween val="midCat"/>
        <c:majorUnit val="5"/>
        <c:minorUnit val="2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Fatalities</a:t>
            </a:r>
          </a:p>
        </c:rich>
      </c:tx>
      <c:layout>
        <c:manualLayout>
          <c:xMode val="edge"/>
          <c:yMode val="edge"/>
          <c:x val="0.34280139812785287"/>
          <c:y val="1.2121306618850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2504284071929E-2"/>
          <c:y val="8.2828375961201572E-2"/>
          <c:w val="0.88344802289040636"/>
          <c:h val="0.6424255098356807"/>
        </c:manualLayout>
      </c:layout>
      <c:lineChart>
        <c:grouping val="standard"/>
        <c:varyColors val="0"/>
        <c:ser>
          <c:idx val="0"/>
          <c:order val="0"/>
          <c:tx>
            <c:v>Baseline 2014-18 average</c:v>
          </c:tx>
          <c:spPr>
            <a:ln w="12700">
              <a:solidFill>
                <a:srgbClr val="0070C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15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  <c:pt idx="7">
                <c:v>2023</c:v>
              </c:pt>
              <c:pt idx="8">
                <c:v>2024</c:v>
              </c:pt>
              <c:pt idx="9">
                <c:v>2025</c:v>
              </c:pt>
              <c:pt idx="10">
                <c:v>2026</c:v>
              </c:pt>
              <c:pt idx="11">
                <c:v>2027</c:v>
              </c:pt>
              <c:pt idx="12">
                <c:v>2028</c:v>
              </c:pt>
              <c:pt idx="13">
                <c:v>2029</c:v>
              </c:pt>
              <c:pt idx="14">
                <c:v>2030</c:v>
              </c:pt>
            </c:numLit>
          </c:cat>
          <c:val>
            <c:numRef>
              <c:f>'Fig 8a Headline targets'!$U$38:$U$52</c:f>
              <c:numCache>
                <c:formatCode>#,##0.0</c:formatCode>
                <c:ptCount val="15"/>
                <c:pt idx="0">
                  <c:v>173.6</c:v>
                </c:pt>
                <c:pt idx="1">
                  <c:v>173.6</c:v>
                </c:pt>
                <c:pt idx="2">
                  <c:v>173.6</c:v>
                </c:pt>
                <c:pt idx="3">
                  <c:v>173.6</c:v>
                </c:pt>
                <c:pt idx="4">
                  <c:v>173.6</c:v>
                </c:pt>
                <c:pt idx="5">
                  <c:v>173.6</c:v>
                </c:pt>
                <c:pt idx="6">
                  <c:v>173.6</c:v>
                </c:pt>
                <c:pt idx="7">
                  <c:v>173.6</c:v>
                </c:pt>
                <c:pt idx="8">
                  <c:v>173.6</c:v>
                </c:pt>
                <c:pt idx="9">
                  <c:v>173.6</c:v>
                </c:pt>
                <c:pt idx="10">
                  <c:v>173.6</c:v>
                </c:pt>
                <c:pt idx="11">
                  <c:v>173.6</c:v>
                </c:pt>
                <c:pt idx="12">
                  <c:v>173.6</c:v>
                </c:pt>
                <c:pt idx="13">
                  <c:v>173.6</c:v>
                </c:pt>
                <c:pt idx="14">
                  <c:v>173.6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97-45E8-892D-832CADFE64DF}"/>
            </c:ext>
          </c:extLst>
        </c:ser>
        <c:ser>
          <c:idx val="1"/>
          <c:order val="1"/>
          <c:tx>
            <c:v>Fatalities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5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  <c:pt idx="7">
                <c:v>2023</c:v>
              </c:pt>
              <c:pt idx="8">
                <c:v>2024</c:v>
              </c:pt>
              <c:pt idx="9">
                <c:v>2025</c:v>
              </c:pt>
              <c:pt idx="10">
                <c:v>2026</c:v>
              </c:pt>
              <c:pt idx="11">
                <c:v>2027</c:v>
              </c:pt>
              <c:pt idx="12">
                <c:v>2028</c:v>
              </c:pt>
              <c:pt idx="13">
                <c:v>2029</c:v>
              </c:pt>
              <c:pt idx="14">
                <c:v>2030</c:v>
              </c:pt>
            </c:numLit>
          </c:cat>
          <c:val>
            <c:numRef>
              <c:f>'Fig 8a Headline targets'!$B$14:$B$28</c:f>
              <c:numCache>
                <c:formatCode>#,##0</c:formatCode>
                <c:ptCount val="15"/>
                <c:pt idx="0">
                  <c:v>191</c:v>
                </c:pt>
                <c:pt idx="1">
                  <c:v>145</c:v>
                </c:pt>
                <c:pt idx="2">
                  <c:v>161</c:v>
                </c:pt>
                <c:pt idx="3">
                  <c:v>164</c:v>
                </c:pt>
                <c:pt idx="4">
                  <c:v>141</c:v>
                </c:pt>
                <c:pt idx="5" formatCode="General">
                  <c:v>139</c:v>
                </c:pt>
                <c:pt idx="6">
                  <c:v>171</c:v>
                </c:pt>
                <c:pt idx="7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97-45E8-892D-832CADFE64DF}"/>
            </c:ext>
          </c:extLst>
        </c:ser>
        <c:ser>
          <c:idx val="2"/>
          <c:order val="2"/>
          <c:tx>
            <c:v>Rate of reduction required</c:v>
          </c:tx>
          <c:spPr>
            <a:ln w="25400">
              <a:solidFill>
                <a:srgbClr val="7030A0"/>
              </a:solidFill>
              <a:prstDash val="lgDashDot"/>
            </a:ln>
          </c:spPr>
          <c:marker>
            <c:symbol val="none"/>
          </c:marker>
          <c:cat>
            <c:numLit>
              <c:formatCode>General</c:formatCode>
              <c:ptCount val="15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  <c:pt idx="7">
                <c:v>2023</c:v>
              </c:pt>
              <c:pt idx="8">
                <c:v>2024</c:v>
              </c:pt>
              <c:pt idx="9">
                <c:v>2025</c:v>
              </c:pt>
              <c:pt idx="10">
                <c:v>2026</c:v>
              </c:pt>
              <c:pt idx="11">
                <c:v>2027</c:v>
              </c:pt>
              <c:pt idx="12">
                <c:v>2028</c:v>
              </c:pt>
              <c:pt idx="13">
                <c:v>2029</c:v>
              </c:pt>
              <c:pt idx="14">
                <c:v>2030</c:v>
              </c:pt>
            </c:numLit>
          </c:cat>
          <c:val>
            <c:numRef>
              <c:f>'Fig 8a Headline targets'!$S$38:$S$52</c:f>
              <c:numCache>
                <c:formatCode>#,##0</c:formatCode>
                <c:ptCount val="15"/>
                <c:pt idx="0">
                  <c:v>173.6</c:v>
                </c:pt>
                <c:pt idx="1">
                  <c:v>165.21427856264356</c:v>
                </c:pt>
                <c:pt idx="2">
                  <c:v>157.23362811621419</c:v>
                </c:pt>
                <c:pt idx="3">
                  <c:v>149.63848176847532</c:v>
                </c:pt>
                <c:pt idx="4">
                  <c:v>142.41021780292593</c:v>
                </c:pt>
                <c:pt idx="5">
                  <c:v>135.53111402223126</c:v>
                </c:pt>
                <c:pt idx="6">
                  <c:v>128.98430429708711</c:v>
                </c:pt>
                <c:pt idx="7">
                  <c:v>122.75373721398464</c:v>
                </c:pt>
                <c:pt idx="8">
                  <c:v>116.8241367204885</c:v>
                </c:pt>
                <c:pt idx="9">
                  <c:v>111.18096467153885</c:v>
                </c:pt>
                <c:pt idx="10">
                  <c:v>105.81038518494844</c:v>
                </c:pt>
                <c:pt idx="11">
                  <c:v>100.69923071870211</c:v>
                </c:pt>
                <c:pt idx="12">
                  <c:v>95.834969786886887</c:v>
                </c:pt>
                <c:pt idx="13">
                  <c:v>91.205676235099418</c:v>
                </c:pt>
                <c:pt idx="14">
                  <c:v>86.799999999999969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97-45E8-892D-832CADFE6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721392"/>
        <c:axId val="1"/>
      </c:lineChart>
      <c:catAx>
        <c:axId val="42672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12700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721392"/>
        <c:crosses val="autoZero"/>
        <c:crossBetween val="midCat"/>
        <c:majorUnit val="100"/>
        <c:minorUnit val="10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egendEntry>
        <c:idx val="2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4.1119622413832609E-2"/>
          <c:y val="0.8335685663054494"/>
          <c:w val="0.89870650261830753"/>
          <c:h val="7.9126841818040083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Serious</a:t>
            </a:r>
            <a:r>
              <a:rPr lang="en-GB" baseline="0"/>
              <a:t> injuries</a:t>
            </a:r>
            <a:endParaRPr lang="en-GB"/>
          </a:p>
        </c:rich>
      </c:tx>
      <c:layout>
        <c:manualLayout>
          <c:xMode val="edge"/>
          <c:yMode val="edge"/>
          <c:x val="0.27405283194268665"/>
          <c:y val="1.90475629798611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280911459198345E-2"/>
          <c:y val="0.10095256873617696"/>
          <c:w val="0.86880548925448065"/>
          <c:h val="0.6533345486133717"/>
        </c:manualLayout>
      </c:layout>
      <c:lineChart>
        <c:grouping val="standard"/>
        <c:varyColors val="0"/>
        <c:ser>
          <c:idx val="0"/>
          <c:order val="0"/>
          <c:tx>
            <c:v>Baseline 2014-18 average</c:v>
          </c:tx>
          <c:spPr>
            <a:ln w="12700">
              <a:solidFill>
                <a:srgbClr val="0070C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15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  <c:pt idx="7">
                <c:v>2023</c:v>
              </c:pt>
              <c:pt idx="8">
                <c:v>2024</c:v>
              </c:pt>
              <c:pt idx="9">
                <c:v>2025</c:v>
              </c:pt>
              <c:pt idx="10">
                <c:v>2026</c:v>
              </c:pt>
              <c:pt idx="11">
                <c:v>2027</c:v>
              </c:pt>
              <c:pt idx="12">
                <c:v>2028</c:v>
              </c:pt>
              <c:pt idx="13">
                <c:v>2029</c:v>
              </c:pt>
              <c:pt idx="14">
                <c:v>2030</c:v>
              </c:pt>
            </c:numLit>
          </c:cat>
          <c:val>
            <c:numRef>
              <c:f>'Fig 8a Headline targets'!$U$73:$U$87</c:f>
              <c:numCache>
                <c:formatCode>#,##0.0</c:formatCode>
                <c:ptCount val="15"/>
                <c:pt idx="0">
                  <c:v>2727.9379999999996</c:v>
                </c:pt>
                <c:pt idx="1">
                  <c:v>2727.9379999999996</c:v>
                </c:pt>
                <c:pt idx="2">
                  <c:v>2727.9379999999996</c:v>
                </c:pt>
                <c:pt idx="3">
                  <c:v>2727.9379999999996</c:v>
                </c:pt>
                <c:pt idx="4">
                  <c:v>2727.9379999999996</c:v>
                </c:pt>
                <c:pt idx="5">
                  <c:v>2727.9379999999996</c:v>
                </c:pt>
                <c:pt idx="6">
                  <c:v>2727.9379999999996</c:v>
                </c:pt>
                <c:pt idx="7">
                  <c:v>2727.9379999999996</c:v>
                </c:pt>
                <c:pt idx="8">
                  <c:v>2727.9379999999996</c:v>
                </c:pt>
                <c:pt idx="9">
                  <c:v>2727.9379999999996</c:v>
                </c:pt>
                <c:pt idx="10">
                  <c:v>2727.9379999999996</c:v>
                </c:pt>
                <c:pt idx="11">
                  <c:v>2727.9379999999996</c:v>
                </c:pt>
                <c:pt idx="12">
                  <c:v>2727.9379999999996</c:v>
                </c:pt>
                <c:pt idx="13">
                  <c:v>2727.9379999999996</c:v>
                </c:pt>
                <c:pt idx="14">
                  <c:v>2727.9379999999996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DF-4FD9-8246-A99BC756F41F}"/>
            </c:ext>
          </c:extLst>
        </c:ser>
        <c:ser>
          <c:idx val="1"/>
          <c:order val="1"/>
          <c:tx>
            <c:v>Rate of reduction required</c:v>
          </c:tx>
          <c:spPr>
            <a:ln w="25400">
              <a:solidFill>
                <a:srgbClr val="7030A0"/>
              </a:solidFill>
              <a:prstDash val="lgDashDot"/>
            </a:ln>
          </c:spPr>
          <c:marker>
            <c:symbol val="none"/>
          </c:marker>
          <c:cat>
            <c:numLit>
              <c:formatCode>General</c:formatCode>
              <c:ptCount val="15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  <c:pt idx="7">
                <c:v>2023</c:v>
              </c:pt>
              <c:pt idx="8">
                <c:v>2024</c:v>
              </c:pt>
              <c:pt idx="9">
                <c:v>2025</c:v>
              </c:pt>
              <c:pt idx="10">
                <c:v>2026</c:v>
              </c:pt>
              <c:pt idx="11">
                <c:v>2027</c:v>
              </c:pt>
              <c:pt idx="12">
                <c:v>2028</c:v>
              </c:pt>
              <c:pt idx="13">
                <c:v>2029</c:v>
              </c:pt>
              <c:pt idx="14">
                <c:v>2030</c:v>
              </c:pt>
            </c:numLit>
          </c:cat>
          <c:val>
            <c:numRef>
              <c:f>'Fig 8a Headline targets'!$S$73:$S$87</c:f>
              <c:numCache>
                <c:formatCode>#,##0</c:formatCode>
                <c:ptCount val="15"/>
                <c:pt idx="0">
                  <c:v>2727.9379999999996</c:v>
                </c:pt>
                <c:pt idx="1">
                  <c:v>2596.1653723134832</c:v>
                </c:pt>
                <c:pt idx="2">
                  <c:v>2470.7580012447524</c:v>
                </c:pt>
                <c:pt idx="3">
                  <c:v>2351.4084140468372</c:v>
                </c:pt>
                <c:pt idx="4">
                  <c:v>2237.8239903967628</c:v>
                </c:pt>
                <c:pt idx="5">
                  <c:v>2129.7262449514824</c:v>
                </c:pt>
                <c:pt idx="6">
                  <c:v>2026.8501445598333</c:v>
                </c:pt>
                <c:pt idx="7">
                  <c:v>1928.9434584564669</c:v>
                </c:pt>
                <c:pt idx="8">
                  <c:v>1835.7661398445609</c:v>
                </c:pt>
                <c:pt idx="9">
                  <c:v>1747.0897373510838</c:v>
                </c:pt>
                <c:pt idx="10">
                  <c:v>1662.696834911623</c:v>
                </c:pt>
                <c:pt idx="11">
                  <c:v>1582.3805187114899</c:v>
                </c:pt>
                <c:pt idx="12">
                  <c:v>1505.9438698761551</c:v>
                </c:pt>
                <c:pt idx="13">
                  <c:v>1433.199481667192</c:v>
                </c:pt>
                <c:pt idx="14">
                  <c:v>1363.9689999999989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DF-4FD9-8246-A99BC756F41F}"/>
            </c:ext>
          </c:extLst>
        </c:ser>
        <c:ser>
          <c:idx val="2"/>
          <c:order val="2"/>
          <c:tx>
            <c:v>Adjusted serious injuries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Lit>
              <c:formatCode>General</c:formatCode>
              <c:ptCount val="15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  <c:pt idx="7">
                <c:v>2023</c:v>
              </c:pt>
              <c:pt idx="8">
                <c:v>2024</c:v>
              </c:pt>
              <c:pt idx="9">
                <c:v>2025</c:v>
              </c:pt>
              <c:pt idx="10">
                <c:v>2026</c:v>
              </c:pt>
              <c:pt idx="11">
                <c:v>2027</c:v>
              </c:pt>
              <c:pt idx="12">
                <c:v>2028</c:v>
              </c:pt>
              <c:pt idx="13">
                <c:v>2029</c:v>
              </c:pt>
              <c:pt idx="14">
                <c:v>2030</c:v>
              </c:pt>
            </c:numLit>
          </c:cat>
          <c:val>
            <c:numRef>
              <c:f>'Fig 8a Headline targets'!$I$14:$I$28</c:f>
              <c:numCache>
                <c:formatCode>_-* #,##0_-;\-* #,##0_-;_-* "-"??_-;_-@_-</c:formatCode>
                <c:ptCount val="15"/>
                <c:pt idx="0">
                  <c:v>2864.72</c:v>
                </c:pt>
                <c:pt idx="1">
                  <c:v>2578.14</c:v>
                </c:pt>
                <c:pt idx="2">
                  <c:v>2502.52</c:v>
                </c:pt>
                <c:pt idx="3">
                  <c:v>2384.65</c:v>
                </c:pt>
                <c:pt idx="4">
                  <c:v>1538</c:v>
                </c:pt>
                <c:pt idx="5">
                  <c:v>1620</c:v>
                </c:pt>
                <c:pt idx="6" formatCode="#,##0">
                  <c:v>1783</c:v>
                </c:pt>
                <c:pt idx="7" formatCode="#,##0">
                  <c:v>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DF-4FD9-8246-A99BC756F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716800"/>
        <c:axId val="1"/>
      </c:lineChart>
      <c:catAx>
        <c:axId val="42671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2700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716800"/>
        <c:crosses val="autoZero"/>
        <c:crossBetween val="midCat"/>
      </c:valAx>
      <c:spPr>
        <a:noFill/>
        <a:ln w="12700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b"/>
      <c:legendEntry>
        <c:idx val="1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6.5192909596598791E-2"/>
          <c:y val="0.830039002134079"/>
          <c:w val="0.84775063848491516"/>
          <c:h val="9.9157063311011373E-2"/>
        </c:manualLayout>
      </c:layout>
      <c:overlay val="0"/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Child</a:t>
            </a:r>
            <a:r>
              <a:rPr lang="en-GB" baseline="0"/>
              <a:t> fatalities</a:t>
            </a:r>
            <a:endParaRPr lang="en-GB"/>
          </a:p>
        </c:rich>
      </c:tx>
      <c:layout>
        <c:manualLayout>
          <c:xMode val="edge"/>
          <c:yMode val="edge"/>
          <c:x val="0.27405283194268665"/>
          <c:y val="1.90475629798611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280911459198345E-2"/>
          <c:y val="0.10095256873617696"/>
          <c:w val="0.86880548925448065"/>
          <c:h val="0.6533345486133717"/>
        </c:manualLayout>
      </c:layout>
      <c:lineChart>
        <c:grouping val="standard"/>
        <c:varyColors val="0"/>
        <c:ser>
          <c:idx val="0"/>
          <c:order val="0"/>
          <c:tx>
            <c:v>Baseline 2014-18 average</c:v>
          </c:tx>
          <c:spPr>
            <a:ln>
              <a:solidFill>
                <a:srgbClr val="0070C0"/>
              </a:solidFill>
              <a:prstDash val="sysDash"/>
            </a:ln>
          </c:spPr>
          <c:marker>
            <c:symbol val="none"/>
          </c:marker>
          <c:cat>
            <c:numRef>
              <c:f>'Fig 8a Headline targets'!$R$106:$R$120</c:f>
              <c:numCache>
                <c:formatCode>General</c:formatCode>
                <c:ptCount val="1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</c:numCache>
            </c:numRef>
          </c:cat>
          <c:val>
            <c:numRef>
              <c:f>'Fig 8a Headline targets'!$U$106:$U$120</c:f>
              <c:numCache>
                <c:formatCode>#,##0.0</c:formatCode>
                <c:ptCount val="15"/>
                <c:pt idx="0">
                  <c:v>5.6</c:v>
                </c:pt>
                <c:pt idx="1">
                  <c:v>5.6</c:v>
                </c:pt>
                <c:pt idx="2">
                  <c:v>5.6</c:v>
                </c:pt>
                <c:pt idx="3">
                  <c:v>5.6</c:v>
                </c:pt>
                <c:pt idx="4">
                  <c:v>5.6</c:v>
                </c:pt>
                <c:pt idx="5">
                  <c:v>5.6</c:v>
                </c:pt>
                <c:pt idx="6">
                  <c:v>5.6</c:v>
                </c:pt>
                <c:pt idx="7">
                  <c:v>5.6</c:v>
                </c:pt>
                <c:pt idx="8">
                  <c:v>5.6</c:v>
                </c:pt>
                <c:pt idx="9">
                  <c:v>5.6</c:v>
                </c:pt>
                <c:pt idx="10">
                  <c:v>5.6</c:v>
                </c:pt>
                <c:pt idx="11">
                  <c:v>5.6</c:v>
                </c:pt>
                <c:pt idx="12">
                  <c:v>5.6</c:v>
                </c:pt>
                <c:pt idx="13">
                  <c:v>5.6</c:v>
                </c:pt>
                <c:pt idx="14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76-4A92-996F-5790EB82D177}"/>
            </c:ext>
          </c:extLst>
        </c:ser>
        <c:ser>
          <c:idx val="1"/>
          <c:order val="1"/>
          <c:tx>
            <c:v>Rate of reduction required</c:v>
          </c:tx>
          <c:spPr>
            <a:ln>
              <a:solidFill>
                <a:srgbClr val="7030A0"/>
              </a:solidFill>
              <a:prstDash val="lgDashDot"/>
            </a:ln>
          </c:spPr>
          <c:marker>
            <c:symbol val="none"/>
          </c:marker>
          <c:cat>
            <c:numRef>
              <c:f>'Fig 8a Headline targets'!$R$106:$R$120</c:f>
              <c:numCache>
                <c:formatCode>General</c:formatCode>
                <c:ptCount val="1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</c:numCache>
            </c:numRef>
          </c:cat>
          <c:val>
            <c:numRef>
              <c:f>'Fig 8a Headline targets'!$S$106:$S$120</c:f>
              <c:numCache>
                <c:formatCode>#,##0</c:formatCode>
                <c:ptCount val="15"/>
                <c:pt idx="0">
                  <c:v>5.6</c:v>
                </c:pt>
                <c:pt idx="1">
                  <c:v>5.2452203885252082</c:v>
                </c:pt>
                <c:pt idx="2">
                  <c:v>4.9129173078929531</c:v>
                </c:pt>
                <c:pt idx="3">
                  <c:v>4.6016667911604454</c:v>
                </c:pt>
                <c:pt idx="4">
                  <c:v>4.3101350846775253</c:v>
                </c:pt>
                <c:pt idx="5">
                  <c:v>4.0370729327586394</c:v>
                </c:pt>
                <c:pt idx="6">
                  <c:v>3.7813102244408698</c:v>
                </c:pt>
                <c:pt idx="7">
                  <c:v>3.5417509793885857</c:v>
                </c:pt>
                <c:pt idx="8">
                  <c:v>3.3173686514585952</c:v>
                </c:pt>
                <c:pt idx="9">
                  <c:v>3.1072017298008925</c:v>
                </c:pt>
                <c:pt idx="10">
                  <c:v>2.9103496186450779</c:v>
                </c:pt>
                <c:pt idx="11">
                  <c:v>2.7259687781167368</c:v>
                </c:pt>
                <c:pt idx="12">
                  <c:v>2.5532691095466173</c:v>
                </c:pt>
                <c:pt idx="13">
                  <c:v>2.3915105697831285</c:v>
                </c:pt>
                <c:pt idx="14">
                  <c:v>2.2400000000000007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76-4A92-996F-5790EB82D177}"/>
            </c:ext>
          </c:extLst>
        </c:ser>
        <c:ser>
          <c:idx val="2"/>
          <c:order val="2"/>
          <c:tx>
            <c:v>Children killed</c:v>
          </c:tx>
          <c:spPr>
            <a:ln>
              <a:noFill/>
            </a:ln>
          </c:spPr>
          <c:marker>
            <c:symbol val="x"/>
            <c:size val="9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'Fig 8a Headline targets'!$R$106:$R$120</c:f>
              <c:numCache>
                <c:formatCode>General</c:formatCode>
                <c:ptCount val="1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</c:numCache>
            </c:numRef>
          </c:cat>
          <c:val>
            <c:numRef>
              <c:f>'Fig 8a Headline targets'!$P$14:$P$28</c:f>
              <c:numCache>
                <c:formatCode>#,##0</c:formatCode>
                <c:ptCount val="15"/>
                <c:pt idx="0">
                  <c:v>12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6</c:v>
                </c:pt>
                <c:pt idx="5">
                  <c:v>5</c:v>
                </c:pt>
                <c:pt idx="6">
                  <c:v>3</c:v>
                </c:pt>
                <c:pt idx="7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76-4A92-996F-5790EB82D177}"/>
            </c:ext>
          </c:extLst>
        </c:ser>
        <c:ser>
          <c:idx val="3"/>
          <c:order val="3"/>
          <c:tx>
            <c:v>Children killed (3 year average)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'Fig 8a Headline targets'!$R$106:$R$120</c:f>
              <c:numCache>
                <c:formatCode>General</c:formatCode>
                <c:ptCount val="1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</c:numCache>
            </c:numRef>
          </c:cat>
          <c:val>
            <c:numRef>
              <c:f>'Fig 8a Headline targets'!$W$106:$W$111</c:f>
              <c:numCache>
                <c:formatCode>0.0</c:formatCode>
                <c:ptCount val="6"/>
                <c:pt idx="0">
                  <c:v>5.666666666666667</c:v>
                </c:pt>
                <c:pt idx="1">
                  <c:v>2.3333333333333335</c:v>
                </c:pt>
                <c:pt idx="2">
                  <c:v>3.6666666666666665</c:v>
                </c:pt>
                <c:pt idx="3">
                  <c:v>4.333333333333333</c:v>
                </c:pt>
                <c:pt idx="4">
                  <c:v>4.666666666666667</c:v>
                </c:pt>
                <c:pt idx="5">
                  <c:v>4.333333333333333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76-4A92-996F-5790EB82D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716800"/>
        <c:axId val="1"/>
      </c:lineChart>
      <c:catAx>
        <c:axId val="42671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2700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716800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legendEntry>
        <c:idx val="1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6.5192909596598791E-2"/>
          <c:y val="0.830039002134079"/>
          <c:w val="0.9"/>
          <c:h val="4.8923618050281795E-2"/>
        </c:manualLayout>
      </c:layout>
      <c:overlay val="0"/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Children seriously injured</a:t>
            </a:r>
          </a:p>
        </c:rich>
      </c:tx>
      <c:layout>
        <c:manualLayout>
          <c:xMode val="edge"/>
          <c:yMode val="edge"/>
          <c:x val="0.27405283194268665"/>
          <c:y val="1.90475629798611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280911459198345E-2"/>
          <c:y val="0.10095256873617696"/>
          <c:w val="0.86880548925448065"/>
          <c:h val="0.6533345486133717"/>
        </c:manualLayout>
      </c:layout>
      <c:lineChart>
        <c:grouping val="standard"/>
        <c:varyColors val="0"/>
        <c:ser>
          <c:idx val="0"/>
          <c:order val="0"/>
          <c:tx>
            <c:v>Baseline 2014-18 average</c:v>
          </c:tx>
          <c:spPr>
            <a:ln>
              <a:solidFill>
                <a:srgbClr val="0070C0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15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  <c:pt idx="7">
                <c:v>2023</c:v>
              </c:pt>
              <c:pt idx="8">
                <c:v>2024</c:v>
              </c:pt>
              <c:pt idx="9">
                <c:v>2025</c:v>
              </c:pt>
              <c:pt idx="10">
                <c:v>2026</c:v>
              </c:pt>
              <c:pt idx="11">
                <c:v>2027</c:v>
              </c:pt>
              <c:pt idx="12">
                <c:v>2028</c:v>
              </c:pt>
              <c:pt idx="13">
                <c:v>2029</c:v>
              </c:pt>
              <c:pt idx="14">
                <c:v>2030</c:v>
              </c:pt>
            </c:numLit>
          </c:cat>
          <c:val>
            <c:numRef>
              <c:f>'Fig 8a Headline targets'!$U$142:$U$156</c:f>
              <c:numCache>
                <c:formatCode>#,##0.0</c:formatCode>
                <c:ptCount val="15"/>
                <c:pt idx="0">
                  <c:v>259.12</c:v>
                </c:pt>
                <c:pt idx="1">
                  <c:v>259.12</c:v>
                </c:pt>
                <c:pt idx="2">
                  <c:v>259.12</c:v>
                </c:pt>
                <c:pt idx="3">
                  <c:v>259.12</c:v>
                </c:pt>
                <c:pt idx="4">
                  <c:v>259.12</c:v>
                </c:pt>
                <c:pt idx="5">
                  <c:v>259.12</c:v>
                </c:pt>
                <c:pt idx="6">
                  <c:v>259.12</c:v>
                </c:pt>
                <c:pt idx="7">
                  <c:v>259.12</c:v>
                </c:pt>
                <c:pt idx="8">
                  <c:v>259.12</c:v>
                </c:pt>
                <c:pt idx="9">
                  <c:v>259.12</c:v>
                </c:pt>
                <c:pt idx="10">
                  <c:v>259.12</c:v>
                </c:pt>
                <c:pt idx="11">
                  <c:v>259.12</c:v>
                </c:pt>
                <c:pt idx="12">
                  <c:v>259.12</c:v>
                </c:pt>
                <c:pt idx="13">
                  <c:v>259.12</c:v>
                </c:pt>
                <c:pt idx="14">
                  <c:v>259.12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87-4FD2-A043-4E07A8669CD3}"/>
            </c:ext>
          </c:extLst>
        </c:ser>
        <c:ser>
          <c:idx val="1"/>
          <c:order val="1"/>
          <c:tx>
            <c:v>Rate of reduction required</c:v>
          </c:tx>
          <c:spPr>
            <a:ln>
              <a:solidFill>
                <a:srgbClr val="7030A0"/>
              </a:solidFill>
              <a:prstDash val="lgDashDot"/>
            </a:ln>
          </c:spPr>
          <c:marker>
            <c:symbol val="none"/>
          </c:marker>
          <c:cat>
            <c:numLit>
              <c:formatCode>General</c:formatCode>
              <c:ptCount val="15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  <c:pt idx="7">
                <c:v>2023</c:v>
              </c:pt>
              <c:pt idx="8">
                <c:v>2024</c:v>
              </c:pt>
              <c:pt idx="9">
                <c:v>2025</c:v>
              </c:pt>
              <c:pt idx="10">
                <c:v>2026</c:v>
              </c:pt>
              <c:pt idx="11">
                <c:v>2027</c:v>
              </c:pt>
              <c:pt idx="12">
                <c:v>2028</c:v>
              </c:pt>
              <c:pt idx="13">
                <c:v>2029</c:v>
              </c:pt>
              <c:pt idx="14">
                <c:v>2030</c:v>
              </c:pt>
            </c:numLit>
          </c:cat>
          <c:val>
            <c:numRef>
              <c:f>'Fig 8a Headline targets'!$S$142:$S$156</c:f>
              <c:numCache>
                <c:formatCode>#,##0</c:formatCode>
                <c:ptCount val="15"/>
                <c:pt idx="0">
                  <c:v>259.12</c:v>
                </c:pt>
                <c:pt idx="1">
                  <c:v>242.703840549045</c:v>
                </c:pt>
                <c:pt idx="2">
                  <c:v>227.32770228950392</c:v>
                </c:pt>
                <c:pt idx="3">
                  <c:v>212.92569623669547</c:v>
                </c:pt>
                <c:pt idx="4">
                  <c:v>199.43610770386434</c:v>
                </c:pt>
                <c:pt idx="5">
                  <c:v>186.80113184578903</c:v>
                </c:pt>
                <c:pt idx="6">
                  <c:v>174.96662595662823</c:v>
                </c:pt>
                <c:pt idx="7">
                  <c:v>163.88187746056613</c:v>
                </c:pt>
                <c:pt idx="8">
                  <c:v>153.49938660106272</c:v>
                </c:pt>
                <c:pt idx="9">
                  <c:v>143.77466289750132</c:v>
                </c:pt>
                <c:pt idx="10">
                  <c:v>134.66603449702012</c:v>
                </c:pt>
                <c:pt idx="11">
                  <c:v>126.13446960457303</c:v>
                </c:pt>
                <c:pt idx="12">
                  <c:v>118.14340922602136</c:v>
                </c:pt>
                <c:pt idx="13">
                  <c:v>110.65861050753651</c:v>
                </c:pt>
                <c:pt idx="14">
                  <c:v>103.64800000000005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87-4FD2-A043-4E07A8669CD3}"/>
            </c:ext>
          </c:extLst>
        </c:ser>
        <c:ser>
          <c:idx val="2"/>
          <c:order val="2"/>
          <c:tx>
            <c:v>Adjusted child serious casualties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Lit>
              <c:formatCode>General</c:formatCode>
              <c:ptCount val="15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  <c:pt idx="7">
                <c:v>2023</c:v>
              </c:pt>
              <c:pt idx="8">
                <c:v>2024</c:v>
              </c:pt>
              <c:pt idx="9">
                <c:v>2025</c:v>
              </c:pt>
              <c:pt idx="10">
                <c:v>2026</c:v>
              </c:pt>
              <c:pt idx="11">
                <c:v>2027</c:v>
              </c:pt>
              <c:pt idx="12">
                <c:v>2028</c:v>
              </c:pt>
              <c:pt idx="13">
                <c:v>2029</c:v>
              </c:pt>
              <c:pt idx="14">
                <c:v>2030</c:v>
              </c:pt>
            </c:numLit>
          </c:cat>
          <c:val>
            <c:numRef>
              <c:f>'Fig 8a Headline targets'!$W$14:$W$28</c:f>
              <c:numCache>
                <c:formatCode>0</c:formatCode>
                <c:ptCount val="15"/>
                <c:pt idx="0">
                  <c:v>278.60000000000002</c:v>
                </c:pt>
                <c:pt idx="1">
                  <c:v>254.2</c:v>
                </c:pt>
                <c:pt idx="2">
                  <c:v>226.4</c:v>
                </c:pt>
                <c:pt idx="3">
                  <c:v>235.8</c:v>
                </c:pt>
                <c:pt idx="4" formatCode="General">
                  <c:v>144</c:v>
                </c:pt>
                <c:pt idx="5" formatCode="General">
                  <c:v>140</c:v>
                </c:pt>
                <c:pt idx="6" formatCode="#,##0">
                  <c:v>176</c:v>
                </c:pt>
                <c:pt idx="7" formatCode="#,##0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87-4FD2-A043-4E07A8669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716800"/>
        <c:axId val="1"/>
      </c:lineChart>
      <c:catAx>
        <c:axId val="42671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2700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716800"/>
        <c:crosses val="autoZero"/>
        <c:crossBetween val="midCat"/>
      </c:valAx>
      <c:spPr>
        <a:noFill/>
        <a:ln w="12700">
          <a:solidFill>
            <a:srgbClr val="C0C0C0"/>
          </a:solidFill>
          <a:prstDash val="sysDash"/>
        </a:ln>
      </c:spPr>
    </c:plotArea>
    <c:legend>
      <c:legendPos val="b"/>
      <c:legendEntry>
        <c:idx val="1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6.5192909596598791E-2"/>
          <c:y val="0.830039002134079"/>
          <c:w val="0.84775063848491516"/>
          <c:h val="9.9157063311011373E-2"/>
        </c:manualLayout>
      </c:layout>
      <c:overlay val="0"/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(A) Reported killed or Seriously Injured casualties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 line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</c:numLit>
          </c:cat>
          <c:val>
            <c:numLit>
              <c:formatCode>General</c:formatCode>
              <c:ptCount val="7"/>
              <c:pt idx="0">
                <c:v>292</c:v>
              </c:pt>
              <c:pt idx="1">
                <c:v>292</c:v>
              </c:pt>
              <c:pt idx="2">
                <c:v>292</c:v>
              </c:pt>
              <c:pt idx="3">
                <c:v>292</c:v>
              </c:pt>
              <c:pt idx="4">
                <c:v>292</c:v>
              </c:pt>
              <c:pt idx="5">
                <c:v>292</c:v>
              </c:pt>
              <c:pt idx="6">
                <c:v>292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D8F-4196-A4C8-462CACC80EE5}"/>
            </c:ext>
          </c:extLst>
        </c:ser>
        <c:ser>
          <c:idx val="1"/>
          <c:order val="1"/>
          <c:tx>
            <c:v>Serious casualties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</c:numLit>
          </c:cat>
          <c:val>
            <c:numLit>
              <c:formatCode>General</c:formatCode>
              <c:ptCount val="7"/>
              <c:pt idx="0">
                <c:v>216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D8F-4196-A4C8-462CACC80EE5}"/>
            </c:ext>
          </c:extLst>
        </c:ser>
        <c:ser>
          <c:idx val="2"/>
          <c:order val="2"/>
          <c:tx>
            <c:v>Average annual rate of reduction required from 1996</c:v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</c:numLit>
          </c:cat>
          <c:val>
            <c:numLit>
              <c:formatCode>General</c:formatCode>
              <c:ptCount val="7"/>
              <c:pt idx="0">
                <c:v>259.26796850883937</c:v>
              </c:pt>
              <c:pt idx="1">
                <c:v>249.1939739306423</c:v>
              </c:pt>
              <c:pt idx="2">
                <c:v>239.51140976070286</c:v>
              </c:pt>
              <c:pt idx="3">
                <c:v>230.20506676267303</c:v>
              </c:pt>
              <c:pt idx="4">
                <c:v>221.26032666315859</c:v>
              </c:pt>
              <c:pt idx="5">
                <c:v>212.66313918953983</c:v>
              </c:pt>
              <c:pt idx="6">
                <c:v>204.39999999999989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D8F-4196-A4C8-462CACC80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172992"/>
        <c:axId val="1"/>
      </c:lineChart>
      <c:catAx>
        <c:axId val="42617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172992"/>
        <c:crosses val="autoZero"/>
        <c:crossBetween val="midCat"/>
        <c:majorUnit val="500"/>
        <c:minorUnit val="100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(B) Reported child casualties Killed or Seriously Injured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Baseline average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0">
                <c:v>842.4</c:v>
              </c:pt>
              <c:pt idx="1">
                <c:v>842.4</c:v>
              </c:pt>
              <c:pt idx="2">
                <c:v>842.4</c:v>
              </c:pt>
              <c:pt idx="3">
                <c:v>842.4</c:v>
              </c:pt>
              <c:pt idx="4">
                <c:v>842.4</c:v>
              </c:pt>
              <c:pt idx="5">
                <c:v>842.4</c:v>
              </c:pt>
              <c:pt idx="6">
                <c:v>842.4</c:v>
              </c:pt>
              <c:pt idx="7">
                <c:v>842.4</c:v>
              </c:pt>
              <c:pt idx="8">
                <c:v>842.4</c:v>
              </c:pt>
              <c:pt idx="9">
                <c:v>842.4</c:v>
              </c:pt>
              <c:pt idx="10">
                <c:v>842.4</c:v>
              </c:pt>
              <c:pt idx="11">
                <c:v>842.4</c:v>
              </c:pt>
              <c:pt idx="12">
                <c:v>842.4</c:v>
              </c:pt>
              <c:pt idx="13">
                <c:v>842.4</c:v>
              </c:pt>
              <c:pt idx="14">
                <c:v>842.4</c:v>
              </c:pt>
              <c:pt idx="15">
                <c:v>842.4</c:v>
              </c:pt>
              <c:pt idx="16">
                <c:v>842.4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D93-4DB2-BC66-B3A5AE04D7A0}"/>
            </c:ext>
          </c:extLst>
        </c:ser>
        <c:ser>
          <c:idx val="1"/>
          <c:order val="1"/>
          <c:tx>
            <c:v>Average annual rate of reduction required from 1996</c:v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2">
                <c:v>842.4</c:v>
              </c:pt>
              <c:pt idx="3">
                <c:v>801.70799689614591</c:v>
              </c:pt>
              <c:pt idx="4">
                <c:v>762.98161477591486</c:v>
              </c:pt>
              <c:pt idx="5">
                <c:v>726.12590461845389</c:v>
              </c:pt>
              <c:pt idx="6">
                <c:v>691.05050390083397</c:v>
              </c:pt>
              <c:pt idx="7">
                <c:v>657.66941504797001</c:v>
              </c:pt>
              <c:pt idx="8">
                <c:v>625.90079458448247</c:v>
              </c:pt>
              <c:pt idx="9">
                <c:v>595.6667524715474</c:v>
              </c:pt>
              <c:pt idx="10">
                <c:v>566.89316113674818</c:v>
              </c:pt>
              <c:pt idx="11">
                <c:v>539.50947372871133</c:v>
              </c:pt>
              <c:pt idx="12">
                <c:v>513.4485511509248</c:v>
              </c:pt>
              <c:pt idx="13">
                <c:v>488.64649745066032</c:v>
              </c:pt>
              <c:pt idx="14">
                <c:v>465.04250315940948</c:v>
              </c:pt>
              <c:pt idx="15">
                <c:v>442.57869620073575</c:v>
              </c:pt>
              <c:pt idx="16">
                <c:v>421.1999999999997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D93-4DB2-BC66-B3A5AE04D7A0}"/>
            </c:ext>
          </c:extLst>
        </c:ser>
        <c:ser>
          <c:idx val="2"/>
          <c:order val="2"/>
          <c:tx>
            <c:v>Child KSI casualties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0">
                <c:v>1029</c:v>
              </c:pt>
              <c:pt idx="1">
                <c:v>950</c:v>
              </c:pt>
              <c:pt idx="2">
                <c:v>790</c:v>
              </c:pt>
              <c:pt idx="3">
                <c:v>745</c:v>
              </c:pt>
              <c:pt idx="4">
                <c:v>698</c:v>
              </c:pt>
              <c:pt idx="5">
                <c:v>625</c:v>
              </c:pt>
              <c:pt idx="6">
                <c:v>561</c:v>
              </c:pt>
              <c:pt idx="7">
                <c:v>544</c:v>
              </c:pt>
              <c:pt idx="8">
                <c:v>527</c:v>
              </c:pt>
              <c:pt idx="9">
                <c:v>432</c:v>
              </c:pt>
              <c:pt idx="10">
                <c:v>384</c:v>
              </c:pt>
              <c:pt idx="11">
                <c:v>368</c:v>
              </c:pt>
              <c:pt idx="12">
                <c:v>375</c:v>
              </c:pt>
              <c:pt idx="13">
                <c:v>278</c:v>
              </c:pt>
              <c:pt idx="14">
                <c:v>298</c:v>
              </c:pt>
              <c:pt idx="15">
                <c:v>257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D93-4DB2-BC66-B3A5AE04D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717456"/>
        <c:axId val="1"/>
      </c:lineChart>
      <c:catAx>
        <c:axId val="42671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717456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(C) Slight casualties: rate per 100 million vehicle kilometres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Slight casualty rate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0">
                <c:v>47.227777777777781</c:v>
              </c:pt>
              <c:pt idx="1">
                <c:v>45.881424216027874</c:v>
              </c:pt>
              <c:pt idx="2">
                <c:v>45.842708526352013</c:v>
              </c:pt>
              <c:pt idx="3">
                <c:v>47.19</c:v>
              </c:pt>
              <c:pt idx="4">
                <c:v>45.98</c:v>
              </c:pt>
              <c:pt idx="5">
                <c:v>42.562232838823235</c:v>
              </c:pt>
              <c:pt idx="6">
                <c:v>42.016126993756473</c:v>
              </c:pt>
              <c:pt idx="7">
                <c:v>40.309497067265696</c:v>
              </c:pt>
              <c:pt idx="8">
                <c:v>37.900565787889732</c:v>
              </c:pt>
              <c:pt idx="9">
                <c:v>36.778628859603216</c:v>
              </c:pt>
              <c:pt idx="10">
                <c:v>36.12457557663037</c:v>
              </c:pt>
              <c:pt idx="11">
                <c:v>34.957160915773208</c:v>
              </c:pt>
              <c:pt idx="12">
                <c:v>32.468268359020854</c:v>
              </c:pt>
              <c:pt idx="13">
                <c:v>30.385528142211076</c:v>
              </c:pt>
              <c:pt idx="14">
                <c:v>28.671014166854057</c:v>
              </c:pt>
              <c:pt idx="15">
                <c:v>28.370157624550536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FE5-4C9D-BE37-BA4830457387}"/>
            </c:ext>
          </c:extLst>
        </c:ser>
        <c:ser>
          <c:idx val="1"/>
          <c:order val="1"/>
          <c:tx>
            <c:v>baseline average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0">
                <c:v>46.41885862405983</c:v>
              </c:pt>
              <c:pt idx="1">
                <c:v>46.41885862405983</c:v>
              </c:pt>
              <c:pt idx="2">
                <c:v>46.41885862405983</c:v>
              </c:pt>
              <c:pt idx="3">
                <c:v>46.41885862405983</c:v>
              </c:pt>
              <c:pt idx="4">
                <c:v>46.41885862405983</c:v>
              </c:pt>
              <c:pt idx="5">
                <c:v>46.41885862405983</c:v>
              </c:pt>
              <c:pt idx="6">
                <c:v>46.41885862405983</c:v>
              </c:pt>
              <c:pt idx="7">
                <c:v>46.41885862405983</c:v>
              </c:pt>
              <c:pt idx="8">
                <c:v>46.41885862405983</c:v>
              </c:pt>
              <c:pt idx="9">
                <c:v>46.41885862405983</c:v>
              </c:pt>
              <c:pt idx="10">
                <c:v>46.41885862405983</c:v>
              </c:pt>
              <c:pt idx="11">
                <c:v>46.41885862405983</c:v>
              </c:pt>
              <c:pt idx="12">
                <c:v>46.41885862405983</c:v>
              </c:pt>
              <c:pt idx="13">
                <c:v>46.41885862405983</c:v>
              </c:pt>
              <c:pt idx="14">
                <c:v>46.41885862405983</c:v>
              </c:pt>
              <c:pt idx="15">
                <c:v>46.41885862405983</c:v>
              </c:pt>
              <c:pt idx="16">
                <c:v>46.41885862405983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FE5-4C9D-BE37-BA4830457387}"/>
            </c:ext>
          </c:extLst>
        </c:ser>
        <c:ser>
          <c:idx val="2"/>
          <c:order val="2"/>
          <c:tx>
            <c:v>Average annual rate of reduction required from 1996</c:v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2">
                <c:v>46.42</c:v>
              </c:pt>
              <c:pt idx="3">
                <c:v>46.071965884779488</c:v>
              </c:pt>
              <c:pt idx="4">
                <c:v>45.72654115657658</c:v>
              </c:pt>
              <c:pt idx="5">
                <c:v>45.383706251502829</c:v>
              </c:pt>
              <c:pt idx="6">
                <c:v>45.043441752350105</c:v>
              </c:pt>
              <c:pt idx="7">
                <c:v>44.705728387490865</c:v>
              </c:pt>
              <c:pt idx="8">
                <c:v>44.370547029786664</c:v>
              </c:pt>
              <c:pt idx="9">
                <c:v>44.037878695504851</c:v>
              </c:pt>
              <c:pt idx="10">
                <c:v>43.707704543243366</c:v>
              </c:pt>
              <c:pt idx="11">
                <c:v>43.380005872863634</c:v>
              </c:pt>
              <c:pt idx="12">
                <c:v>43.054764124431436</c:v>
              </c:pt>
              <c:pt idx="13">
                <c:v>42.731960877165726</c:v>
              </c:pt>
              <c:pt idx="14">
                <c:v>42.411577848395325</c:v>
              </c:pt>
              <c:pt idx="15">
                <c:v>42.093596892523458</c:v>
              </c:pt>
              <c:pt idx="16">
                <c:v>41.778000000000013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FE5-4C9D-BE37-BA4830457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715816"/>
        <c:axId val="1"/>
      </c:lineChart>
      <c:catAx>
        <c:axId val="426715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715816"/>
        <c:crosses val="autoZero"/>
        <c:crossBetween val="midCat"/>
        <c:majorUnit val="5"/>
        <c:minorUnit val="2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Pedestrians</a:t>
            </a:r>
            <a:r>
              <a:rPr lang="en-GB" baseline="0"/>
              <a:t> killed or seriously injured</a:t>
            </a:r>
            <a:endParaRPr lang="en-GB"/>
          </a:p>
        </c:rich>
      </c:tx>
      <c:layout>
        <c:manualLayout>
          <c:xMode val="edge"/>
          <c:yMode val="edge"/>
          <c:x val="0.34280139812785287"/>
          <c:y val="1.2121306618850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2504284071929E-2"/>
          <c:y val="8.2828375961201572E-2"/>
          <c:w val="0.88344802289040636"/>
          <c:h val="0.6424255098356807"/>
        </c:manualLayout>
      </c:layout>
      <c:lineChart>
        <c:grouping val="standard"/>
        <c:varyColors val="0"/>
        <c:ser>
          <c:idx val="0"/>
          <c:order val="0"/>
          <c:tx>
            <c:v>Baseline 2014-18 average</c:v>
          </c:tx>
          <c:spPr>
            <a:ln w="12700">
              <a:solidFill>
                <a:srgbClr val="0070C0"/>
              </a:solidFill>
              <a:prstDash val="lgDash"/>
            </a:ln>
          </c:spPr>
          <c:marker>
            <c:symbol val="none"/>
          </c:marker>
          <c:cat>
            <c:numRef>
              <c:f>'Fig 8b Other targets'!$R$38:$R$52</c:f>
              <c:numCache>
                <c:formatCode>General</c:formatCode>
                <c:ptCount val="1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</c:numCache>
            </c:numRef>
          </c:cat>
          <c:val>
            <c:numRef>
              <c:f>'Fig 8b Other targets'!$U$38:$U$52</c:f>
              <c:numCache>
                <c:formatCode>#,##0.0</c:formatCode>
                <c:ptCount val="15"/>
                <c:pt idx="0">
                  <c:v>676.14</c:v>
                </c:pt>
                <c:pt idx="1">
                  <c:v>676.14</c:v>
                </c:pt>
                <c:pt idx="2">
                  <c:v>676.14</c:v>
                </c:pt>
                <c:pt idx="3">
                  <c:v>676.14</c:v>
                </c:pt>
                <c:pt idx="4">
                  <c:v>676.14</c:v>
                </c:pt>
                <c:pt idx="5">
                  <c:v>676.14</c:v>
                </c:pt>
                <c:pt idx="6">
                  <c:v>676.14</c:v>
                </c:pt>
                <c:pt idx="7">
                  <c:v>676.14</c:v>
                </c:pt>
                <c:pt idx="8">
                  <c:v>676.14</c:v>
                </c:pt>
                <c:pt idx="9">
                  <c:v>676.14</c:v>
                </c:pt>
                <c:pt idx="10">
                  <c:v>676.14</c:v>
                </c:pt>
                <c:pt idx="11">
                  <c:v>676.14</c:v>
                </c:pt>
                <c:pt idx="12">
                  <c:v>676.14</c:v>
                </c:pt>
                <c:pt idx="13">
                  <c:v>676.14</c:v>
                </c:pt>
                <c:pt idx="14">
                  <c:v>676.14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25-43FF-A2C0-A5EF7AE51488}"/>
            </c:ext>
          </c:extLst>
        </c:ser>
        <c:ser>
          <c:idx val="1"/>
          <c:order val="1"/>
          <c:tx>
            <c:v>Killed and serious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'Fig 8b Other targets'!$R$38:$R$52</c:f>
              <c:numCache>
                <c:formatCode>General</c:formatCode>
                <c:ptCount val="1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</c:numCache>
            </c:numRef>
          </c:cat>
          <c:val>
            <c:numRef>
              <c:f>'Fig 8b Other targets'!$B$14:$B$28</c:f>
              <c:numCache>
                <c:formatCode>#,##0</c:formatCode>
                <c:ptCount val="15"/>
                <c:pt idx="0">
                  <c:v>695.5</c:v>
                </c:pt>
                <c:pt idx="1">
                  <c:v>621.4</c:v>
                </c:pt>
                <c:pt idx="2">
                  <c:v>588.29999999999995</c:v>
                </c:pt>
                <c:pt idx="3">
                  <c:v>600.9</c:v>
                </c:pt>
                <c:pt idx="4">
                  <c:v>360</c:v>
                </c:pt>
                <c:pt idx="5" formatCode="General">
                  <c:v>338</c:v>
                </c:pt>
                <c:pt idx="6">
                  <c:v>403</c:v>
                </c:pt>
                <c:pt idx="7">
                  <c:v>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25-43FF-A2C0-A5EF7AE51488}"/>
            </c:ext>
          </c:extLst>
        </c:ser>
        <c:ser>
          <c:idx val="2"/>
          <c:order val="2"/>
          <c:tx>
            <c:v>Rate of reduction required</c:v>
          </c:tx>
          <c:spPr>
            <a:ln w="25400">
              <a:solidFill>
                <a:srgbClr val="7030A0"/>
              </a:solidFill>
              <a:prstDash val="lgDashDot"/>
            </a:ln>
          </c:spPr>
          <c:marker>
            <c:symbol val="none"/>
          </c:marker>
          <c:cat>
            <c:numRef>
              <c:f>'Fig 8b Other targets'!$R$38:$R$52</c:f>
              <c:numCache>
                <c:formatCode>General</c:formatCode>
                <c:ptCount val="1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</c:numCache>
            </c:numRef>
          </c:cat>
          <c:val>
            <c:numRef>
              <c:f>'Fig 8b Other targets'!$S$38:$S$52</c:f>
              <c:numCache>
                <c:formatCode>#,##0</c:formatCode>
                <c:ptCount val="15"/>
                <c:pt idx="0">
                  <c:v>676.14</c:v>
                </c:pt>
                <c:pt idx="1">
                  <c:v>651.91397343531992</c:v>
                </c:pt>
                <c:pt idx="2">
                  <c:v>628.55596290742596</c:v>
                </c:pt>
                <c:pt idx="3">
                  <c:v>606.03486749111664</c:v>
                </c:pt>
                <c:pt idx="4">
                  <c:v>584.32070060413741</c:v>
                </c:pt>
                <c:pt idx="5">
                  <c:v>563.3845500803875</c:v>
                </c:pt>
                <c:pt idx="6">
                  <c:v>543.19853967369988</c:v>
                </c:pt>
                <c:pt idx="7">
                  <c:v>523.73579194093679</c:v>
                </c:pt>
                <c:pt idx="8">
                  <c:v>504.9703924549799</c:v>
                </c:pt>
                <c:pt idx="9">
                  <c:v>486.87735529996576</c:v>
                </c:pt>
                <c:pt idx="10">
                  <c:v>469.43258980282292</c:v>
                </c:pt>
                <c:pt idx="11">
                  <c:v>452.61286845681508</c:v>
                </c:pt>
                <c:pt idx="12">
                  <c:v>436.39579599438002</c:v>
                </c:pt>
                <c:pt idx="13">
                  <c:v>420.75977956808583</c:v>
                </c:pt>
                <c:pt idx="14">
                  <c:v>405.68400000000025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25-43FF-A2C0-A5EF7AE51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721392"/>
        <c:axId val="1"/>
      </c:lineChart>
      <c:catAx>
        <c:axId val="42672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12700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721392"/>
        <c:crosses val="autoZero"/>
        <c:crossBetween val="midCat"/>
        <c:majorUnit val="100"/>
        <c:minorUnit val="10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egendEntry>
        <c:idx val="2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4.1119622413832609E-2"/>
          <c:y val="0.8335685663054494"/>
          <c:w val="0.89870650261830753"/>
          <c:h val="7.9126841818040083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Cyclists killed or seriously injured</a:t>
            </a:r>
          </a:p>
        </c:rich>
      </c:tx>
      <c:layout>
        <c:manualLayout>
          <c:xMode val="edge"/>
          <c:yMode val="edge"/>
          <c:x val="0.27405283194268665"/>
          <c:y val="1.90475629798611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280911459198345E-2"/>
          <c:y val="0.10095256873617696"/>
          <c:w val="0.86880548925448065"/>
          <c:h val="0.6533345486133717"/>
        </c:manualLayout>
      </c:layout>
      <c:lineChart>
        <c:grouping val="standard"/>
        <c:varyColors val="0"/>
        <c:ser>
          <c:idx val="0"/>
          <c:order val="0"/>
          <c:tx>
            <c:v>Baseline 2014-18 average</c:v>
          </c:tx>
          <c:spPr>
            <a:ln w="12700">
              <a:solidFill>
                <a:srgbClr val="0070C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15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  <c:pt idx="7">
                <c:v>2023</c:v>
              </c:pt>
              <c:pt idx="8">
                <c:v>2024</c:v>
              </c:pt>
              <c:pt idx="9">
                <c:v>2025</c:v>
              </c:pt>
              <c:pt idx="10">
                <c:v>2026</c:v>
              </c:pt>
              <c:pt idx="11">
                <c:v>2027</c:v>
              </c:pt>
              <c:pt idx="12">
                <c:v>2028</c:v>
              </c:pt>
              <c:pt idx="13">
                <c:v>2029</c:v>
              </c:pt>
              <c:pt idx="14">
                <c:v>2030</c:v>
              </c:pt>
            </c:numLit>
          </c:cat>
          <c:val>
            <c:numRef>
              <c:f>'Fig 8b Other targets'!$U$73:$U$87</c:f>
              <c:numCache>
                <c:formatCode>#,##0.0</c:formatCode>
                <c:ptCount val="15"/>
                <c:pt idx="0">
                  <c:v>280.86</c:v>
                </c:pt>
                <c:pt idx="1">
                  <c:v>280.86</c:v>
                </c:pt>
                <c:pt idx="2">
                  <c:v>280.86</c:v>
                </c:pt>
                <c:pt idx="3">
                  <c:v>280.86</c:v>
                </c:pt>
                <c:pt idx="4">
                  <c:v>280.86</c:v>
                </c:pt>
                <c:pt idx="5">
                  <c:v>280.86</c:v>
                </c:pt>
                <c:pt idx="6">
                  <c:v>280.86</c:v>
                </c:pt>
                <c:pt idx="7">
                  <c:v>280.86</c:v>
                </c:pt>
                <c:pt idx="8">
                  <c:v>280.86</c:v>
                </c:pt>
                <c:pt idx="9">
                  <c:v>280.86</c:v>
                </c:pt>
                <c:pt idx="10">
                  <c:v>280.86</c:v>
                </c:pt>
                <c:pt idx="11">
                  <c:v>280.86</c:v>
                </c:pt>
                <c:pt idx="12">
                  <c:v>280.86</c:v>
                </c:pt>
                <c:pt idx="13">
                  <c:v>280.86</c:v>
                </c:pt>
                <c:pt idx="14">
                  <c:v>280.86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CE-4169-9806-D7C0751FB4E0}"/>
            </c:ext>
          </c:extLst>
        </c:ser>
        <c:ser>
          <c:idx val="1"/>
          <c:order val="1"/>
          <c:tx>
            <c:v>Rate of reduction required</c:v>
          </c:tx>
          <c:spPr>
            <a:ln w="25400">
              <a:solidFill>
                <a:srgbClr val="7030A0"/>
              </a:solidFill>
              <a:prstDash val="lgDashDot"/>
            </a:ln>
          </c:spPr>
          <c:marker>
            <c:symbol val="none"/>
          </c:marker>
          <c:cat>
            <c:numLit>
              <c:formatCode>General</c:formatCode>
              <c:ptCount val="15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  <c:pt idx="7">
                <c:v>2023</c:v>
              </c:pt>
              <c:pt idx="8">
                <c:v>2024</c:v>
              </c:pt>
              <c:pt idx="9">
                <c:v>2025</c:v>
              </c:pt>
              <c:pt idx="10">
                <c:v>2026</c:v>
              </c:pt>
              <c:pt idx="11">
                <c:v>2027</c:v>
              </c:pt>
              <c:pt idx="12">
                <c:v>2028</c:v>
              </c:pt>
              <c:pt idx="13">
                <c:v>2029</c:v>
              </c:pt>
              <c:pt idx="14">
                <c:v>2030</c:v>
              </c:pt>
            </c:numLit>
          </c:cat>
          <c:val>
            <c:numRef>
              <c:f>'Fig 8b Other targets'!$S$73:$S$87</c:f>
              <c:numCache>
                <c:formatCode>#,##0</c:formatCode>
                <c:ptCount val="15"/>
                <c:pt idx="0">
                  <c:v>280.86</c:v>
                </c:pt>
                <c:pt idx="1">
                  <c:v>276.41890849428626</c:v>
                </c:pt>
                <c:pt idx="2">
                  <c:v>272.04804163345648</c:v>
                </c:pt>
                <c:pt idx="3">
                  <c:v>267.74628899212485</c:v>
                </c:pt>
                <c:pt idx="4">
                  <c:v>263.51255770347814</c:v>
                </c:pt>
                <c:pt idx="5">
                  <c:v>259.34577218163156</c:v>
                </c:pt>
                <c:pt idx="6">
                  <c:v>255.24487384837434</c:v>
                </c:pt>
                <c:pt idx="7">
                  <c:v>251.20882086423634</c:v>
                </c:pt>
                <c:pt idx="8">
                  <c:v>247.23658786380719</c:v>
                </c:pt>
                <c:pt idx="9">
                  <c:v>243.32716569524061</c:v>
                </c:pt>
                <c:pt idx="10">
                  <c:v>239.47956116387786</c:v>
                </c:pt>
                <c:pt idx="11">
                  <c:v>235.69279677992515</c:v>
                </c:pt>
                <c:pt idx="12">
                  <c:v>231.96591051012081</c:v>
                </c:pt>
                <c:pt idx="13">
                  <c:v>228.29795553332931</c:v>
                </c:pt>
                <c:pt idx="14">
                  <c:v>224.68799999999993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CE-4169-9806-D7C0751FB4E0}"/>
            </c:ext>
          </c:extLst>
        </c:ser>
        <c:ser>
          <c:idx val="2"/>
          <c:order val="2"/>
          <c:tx>
            <c:strRef>
              <c:f>'Fig 8b Other targets'!$I$2</c:f>
              <c:strCache>
                <c:ptCount val="1"/>
                <c:pt idx="0">
                  <c:v>Cyclists killed or seriously injured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Lit>
              <c:formatCode>General</c:formatCode>
              <c:ptCount val="15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  <c:pt idx="7">
                <c:v>2023</c:v>
              </c:pt>
              <c:pt idx="8">
                <c:v>2024</c:v>
              </c:pt>
              <c:pt idx="9">
                <c:v>2025</c:v>
              </c:pt>
              <c:pt idx="10">
                <c:v>2026</c:v>
              </c:pt>
              <c:pt idx="11">
                <c:v>2027</c:v>
              </c:pt>
              <c:pt idx="12">
                <c:v>2028</c:v>
              </c:pt>
              <c:pt idx="13">
                <c:v>2029</c:v>
              </c:pt>
              <c:pt idx="14">
                <c:v>2030</c:v>
              </c:pt>
            </c:numLit>
          </c:cat>
          <c:val>
            <c:numRef>
              <c:f>'Fig 8b Other targets'!$I$14:$I$28</c:f>
              <c:numCache>
                <c:formatCode>0</c:formatCode>
                <c:ptCount val="15"/>
                <c:pt idx="0">
                  <c:v>279.89999999999998</c:v>
                </c:pt>
                <c:pt idx="1">
                  <c:v>281.3</c:v>
                </c:pt>
                <c:pt idx="2">
                  <c:v>260.60000000000002</c:v>
                </c:pt>
                <c:pt idx="3">
                  <c:v>236</c:v>
                </c:pt>
                <c:pt idx="4">
                  <c:v>257</c:v>
                </c:pt>
                <c:pt idx="5">
                  <c:v>206</c:v>
                </c:pt>
                <c:pt idx="6" formatCode="#,##0">
                  <c:v>182</c:v>
                </c:pt>
                <c:pt idx="7" formatCode="#,##0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CE-4169-9806-D7C0751FB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716800"/>
        <c:axId val="1"/>
      </c:lineChart>
      <c:catAx>
        <c:axId val="42671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2700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716800"/>
        <c:crosses val="autoZero"/>
        <c:crossBetween val="midCat"/>
      </c:valAx>
      <c:spPr>
        <a:noFill/>
        <a:ln w="12700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b"/>
      <c:legendEntry>
        <c:idx val="1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6.5192909596598791E-2"/>
          <c:y val="0.830039002134079"/>
          <c:w val="0.84775063848491516"/>
          <c:h val="9.9157063311011373E-2"/>
        </c:manualLayout>
      </c:layout>
      <c:overlay val="0"/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Motorcyclists killed or seriously injured</a:t>
            </a:r>
          </a:p>
        </c:rich>
      </c:tx>
      <c:layout>
        <c:manualLayout>
          <c:xMode val="edge"/>
          <c:yMode val="edge"/>
          <c:x val="0.27405283194268665"/>
          <c:y val="1.90475629798611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280911459198345E-2"/>
          <c:y val="0.10095256873617696"/>
          <c:w val="0.86880548925448065"/>
          <c:h val="0.6533345486133717"/>
        </c:manualLayout>
      </c:layout>
      <c:lineChart>
        <c:grouping val="standard"/>
        <c:varyColors val="0"/>
        <c:ser>
          <c:idx val="0"/>
          <c:order val="0"/>
          <c:tx>
            <c:v>Baseline 2014-18 average</c:v>
          </c:tx>
          <c:spPr>
            <a:ln>
              <a:solidFill>
                <a:srgbClr val="0070C0"/>
              </a:solidFill>
              <a:prstDash val="sysDash"/>
            </a:ln>
          </c:spPr>
          <c:marker>
            <c:symbol val="none"/>
          </c:marker>
          <c:cat>
            <c:numRef>
              <c:f>'Fig 8b Other targets'!$R$106:$R$120</c:f>
              <c:numCache>
                <c:formatCode>General</c:formatCode>
                <c:ptCount val="1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</c:numCache>
            </c:numRef>
          </c:cat>
          <c:val>
            <c:numRef>
              <c:f>'Fig 8b Other targets'!$U$106:$U$120</c:f>
              <c:numCache>
                <c:formatCode>#,##0.0</c:formatCode>
                <c:ptCount val="15"/>
                <c:pt idx="0">
                  <c:v>420.77999999999992</c:v>
                </c:pt>
                <c:pt idx="1">
                  <c:v>420.77999999999992</c:v>
                </c:pt>
                <c:pt idx="2">
                  <c:v>420.77999999999992</c:v>
                </c:pt>
                <c:pt idx="3">
                  <c:v>420.77999999999992</c:v>
                </c:pt>
                <c:pt idx="4">
                  <c:v>420.77999999999992</c:v>
                </c:pt>
                <c:pt idx="5">
                  <c:v>420.77999999999992</c:v>
                </c:pt>
                <c:pt idx="6">
                  <c:v>420.77999999999992</c:v>
                </c:pt>
                <c:pt idx="7">
                  <c:v>420.77999999999992</c:v>
                </c:pt>
                <c:pt idx="8">
                  <c:v>420.77999999999992</c:v>
                </c:pt>
                <c:pt idx="9">
                  <c:v>420.77999999999992</c:v>
                </c:pt>
                <c:pt idx="10">
                  <c:v>420.77999999999992</c:v>
                </c:pt>
                <c:pt idx="11">
                  <c:v>420.77999999999992</c:v>
                </c:pt>
                <c:pt idx="12">
                  <c:v>420.77999999999992</c:v>
                </c:pt>
                <c:pt idx="13">
                  <c:v>420.77999999999992</c:v>
                </c:pt>
                <c:pt idx="14">
                  <c:v>420.77999999999992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0C-44B0-9C0E-1A5446948D3F}"/>
            </c:ext>
          </c:extLst>
        </c:ser>
        <c:ser>
          <c:idx val="1"/>
          <c:order val="1"/>
          <c:tx>
            <c:v>Rate of reduction required</c:v>
          </c:tx>
          <c:spPr>
            <a:ln>
              <a:solidFill>
                <a:srgbClr val="7030A0"/>
              </a:solidFill>
              <a:prstDash val="lgDashDot"/>
            </a:ln>
          </c:spPr>
          <c:marker>
            <c:symbol val="none"/>
          </c:marker>
          <c:cat>
            <c:numRef>
              <c:f>'Fig 8b Other targets'!$R$106:$R$120</c:f>
              <c:numCache>
                <c:formatCode>General</c:formatCode>
                <c:ptCount val="1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</c:numCache>
            </c:numRef>
          </c:cat>
          <c:val>
            <c:numRef>
              <c:f>'Fig 8b Other targets'!$S$106:$S$120</c:f>
              <c:numCache>
                <c:formatCode>#,##0</c:formatCode>
                <c:ptCount val="15"/>
                <c:pt idx="0">
                  <c:v>420.77999999999992</c:v>
                </c:pt>
                <c:pt idx="1">
                  <c:v>410.19528454374978</c:v>
                </c:pt>
                <c:pt idx="2">
                  <c:v>399.87682746786413</c:v>
                </c:pt>
                <c:pt idx="3">
                  <c:v>389.8179310462296</c:v>
                </c:pt>
                <c:pt idx="4">
                  <c:v>380.0120660339465</c:v>
                </c:pt>
                <c:pt idx="5">
                  <c:v>370.45286742918614</c:v>
                </c:pt>
                <c:pt idx="6">
                  <c:v>361.13413034165848</c:v>
                </c:pt>
                <c:pt idx="7">
                  <c:v>352.04980596500843</c:v>
                </c:pt>
                <c:pt idx="8">
                  <c:v>343.19399765052651</c:v>
                </c:pt>
                <c:pt idx="9">
                  <c:v>334.56095707962533</c:v>
                </c:pt>
                <c:pt idx="10">
                  <c:v>326.14508053259704</c:v>
                </c:pt>
                <c:pt idx="11">
                  <c:v>317.94090525123067</c:v>
                </c:pt>
                <c:pt idx="12">
                  <c:v>309.94310589292735</c:v>
                </c:pt>
                <c:pt idx="13">
                  <c:v>302.14649107401237</c:v>
                </c:pt>
                <c:pt idx="14">
                  <c:v>294.54600000000016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0C-44B0-9C0E-1A5446948D3F}"/>
            </c:ext>
          </c:extLst>
        </c:ser>
        <c:ser>
          <c:idx val="2"/>
          <c:order val="2"/>
          <c:tx>
            <c:strRef>
              <c:f>'Fig 8b Other targets'!$P$2</c:f>
              <c:strCache>
                <c:ptCount val="1"/>
                <c:pt idx="0">
                  <c:v>Motorcyclists killed or seriously injured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'Fig 8b Other targets'!$R$106:$R$120</c:f>
              <c:numCache>
                <c:formatCode>General</c:formatCode>
                <c:ptCount val="1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</c:numCache>
            </c:numRef>
          </c:cat>
          <c:val>
            <c:numRef>
              <c:f>'Fig 8b Other targets'!$P$14:$P$28</c:f>
              <c:numCache>
                <c:formatCode>#,##0</c:formatCode>
                <c:ptCount val="15"/>
                <c:pt idx="0">
                  <c:v>411.7</c:v>
                </c:pt>
                <c:pt idx="1">
                  <c:v>398.4</c:v>
                </c:pt>
                <c:pt idx="2">
                  <c:v>408.7</c:v>
                </c:pt>
                <c:pt idx="3">
                  <c:v>336.3</c:v>
                </c:pt>
                <c:pt idx="4">
                  <c:v>257</c:v>
                </c:pt>
                <c:pt idx="5">
                  <c:v>309</c:v>
                </c:pt>
                <c:pt idx="6">
                  <c:v>305</c:v>
                </c:pt>
                <c:pt idx="7">
                  <c:v>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0C-44B0-9C0E-1A5446948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716800"/>
        <c:axId val="1"/>
      </c:lineChart>
      <c:catAx>
        <c:axId val="42671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l"/>
        <c:majorGridlines>
          <c:spPr>
            <a:ln w="12700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716800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legendEntry>
        <c:idx val="1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6.5192909596598791E-2"/>
          <c:y val="0.830039002134079"/>
          <c:w val="0.9"/>
          <c:h val="4.8923618050281795E-2"/>
        </c:manualLayout>
      </c:layout>
      <c:overlay val="0"/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775" b="1" i="0" u="none" strike="noStrike" baseline="0">
                <a:effectLst/>
              </a:rPr>
              <a:t>Road users aged 70+  killed or seriously injured</a:t>
            </a:r>
            <a:r>
              <a:rPr lang="en-GB" sz="1775" b="1" i="0" u="none" strike="noStrike" baseline="0"/>
              <a:t> </a:t>
            </a:r>
            <a:endParaRPr lang="en-GB" b="1"/>
          </a:p>
        </c:rich>
      </c:tx>
      <c:layout>
        <c:manualLayout>
          <c:xMode val="edge"/>
          <c:yMode val="edge"/>
          <c:x val="0.27405285917129207"/>
          <c:y val="2.66617370798193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280911459198345E-2"/>
          <c:y val="0.10095256873617696"/>
          <c:w val="0.86880548925448065"/>
          <c:h val="0.6533345486133717"/>
        </c:manualLayout>
      </c:layout>
      <c:lineChart>
        <c:grouping val="standard"/>
        <c:varyColors val="0"/>
        <c:ser>
          <c:idx val="0"/>
          <c:order val="0"/>
          <c:tx>
            <c:v>Baseline 2014-18 average</c:v>
          </c:tx>
          <c:spPr>
            <a:ln>
              <a:solidFill>
                <a:srgbClr val="0070C0"/>
              </a:solidFill>
              <a:prstDash val="sysDash"/>
            </a:ln>
          </c:spPr>
          <c:marker>
            <c:symbol val="none"/>
          </c:marker>
          <c:cat>
            <c:numRef>
              <c:f>'Fig 8b Other targets'!$A$14:$A$28</c:f>
              <c:numCache>
                <c:formatCode>General</c:formatCode>
                <c:ptCount val="1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</c:numCache>
            </c:numRef>
          </c:cat>
          <c:val>
            <c:numRef>
              <c:f>'Fig 8b Other targets'!$U$142:$U$156</c:f>
              <c:numCache>
                <c:formatCode>#,##0.0</c:formatCode>
                <c:ptCount val="15"/>
                <c:pt idx="0">
                  <c:v>338.56000000000006</c:v>
                </c:pt>
                <c:pt idx="1">
                  <c:v>338.56000000000006</c:v>
                </c:pt>
                <c:pt idx="2">
                  <c:v>338.56000000000006</c:v>
                </c:pt>
                <c:pt idx="3">
                  <c:v>338.56000000000006</c:v>
                </c:pt>
                <c:pt idx="4">
                  <c:v>338.56000000000006</c:v>
                </c:pt>
                <c:pt idx="5">
                  <c:v>338.56000000000006</c:v>
                </c:pt>
                <c:pt idx="6">
                  <c:v>338.56000000000006</c:v>
                </c:pt>
                <c:pt idx="7">
                  <c:v>338.56000000000006</c:v>
                </c:pt>
                <c:pt idx="8">
                  <c:v>338.56000000000006</c:v>
                </c:pt>
                <c:pt idx="9">
                  <c:v>338.56000000000006</c:v>
                </c:pt>
                <c:pt idx="10">
                  <c:v>338.56000000000006</c:v>
                </c:pt>
                <c:pt idx="11">
                  <c:v>338.56000000000006</c:v>
                </c:pt>
                <c:pt idx="12">
                  <c:v>338.56000000000006</c:v>
                </c:pt>
                <c:pt idx="13">
                  <c:v>338.56000000000006</c:v>
                </c:pt>
                <c:pt idx="14">
                  <c:v>338.56000000000006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A4-4F31-BE54-072A8284AC6A}"/>
            </c:ext>
          </c:extLst>
        </c:ser>
        <c:ser>
          <c:idx val="1"/>
          <c:order val="1"/>
          <c:tx>
            <c:v>Rate of reduction required</c:v>
          </c:tx>
          <c:spPr>
            <a:ln>
              <a:solidFill>
                <a:srgbClr val="7030A0"/>
              </a:solidFill>
              <a:prstDash val="lgDashDot"/>
            </a:ln>
          </c:spPr>
          <c:marker>
            <c:symbol val="none"/>
          </c:marker>
          <c:cat>
            <c:numRef>
              <c:f>'Fig 8b Other targets'!$A$14:$A$28</c:f>
              <c:numCache>
                <c:formatCode>General</c:formatCode>
                <c:ptCount val="1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</c:numCache>
            </c:numRef>
          </c:cat>
          <c:val>
            <c:numRef>
              <c:f>'Fig 8b Other targets'!$S$142:$S$156</c:f>
              <c:numCache>
                <c:formatCode>#,##0</c:formatCode>
                <c:ptCount val="15"/>
                <c:pt idx="0">
                  <c:v>338.56000000000006</c:v>
                </c:pt>
                <c:pt idx="1">
                  <c:v>333.20652873255557</c:v>
                </c:pt>
                <c:pt idx="2">
                  <c:v>327.93770909144428</c:v>
                </c:pt>
                <c:pt idx="3">
                  <c:v>322.75220252500816</c:v>
                </c:pt>
                <c:pt idx="4">
                  <c:v>317.64869164740287</c:v>
                </c:pt>
                <c:pt idx="5">
                  <c:v>312.6258799039137</c:v>
                </c:pt>
                <c:pt idx="6">
                  <c:v>307.68249124156392</c:v>
                </c:pt>
                <c:pt idx="7">
                  <c:v>302.81726978493157</c:v>
                </c:pt>
                <c:pt idx="8">
                  <c:v>298.02897951709247</c:v>
                </c:pt>
                <c:pt idx="9">
                  <c:v>293.31640396560812</c:v>
                </c:pt>
                <c:pt idx="10">
                  <c:v>288.67834589347905</c:v>
                </c:pt>
                <c:pt idx="11">
                  <c:v>284.113626994985</c:v>
                </c:pt>
                <c:pt idx="12">
                  <c:v>279.62108759633458</c:v>
                </c:pt>
                <c:pt idx="13">
                  <c:v>275.1995863610482</c:v>
                </c:pt>
                <c:pt idx="14">
                  <c:v>270.84800000000001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A4-4F31-BE54-072A8284AC6A}"/>
            </c:ext>
          </c:extLst>
        </c:ser>
        <c:ser>
          <c:idx val="2"/>
          <c:order val="2"/>
          <c:tx>
            <c:strRef>
              <c:f>'Fig 8b Other targets'!$W$2</c:f>
              <c:strCache>
                <c:ptCount val="1"/>
                <c:pt idx="0">
                  <c:v>Road users aged 70+  killed or seriously injured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'Fig 8b Other targets'!$A$14:$A$28</c:f>
              <c:numCache>
                <c:formatCode>General</c:formatCode>
                <c:ptCount val="1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</c:numCache>
            </c:numRef>
          </c:cat>
          <c:val>
            <c:numRef>
              <c:f>'Fig 8b Other targets'!$W$14:$W$28</c:f>
              <c:numCache>
                <c:formatCode>0</c:formatCode>
                <c:ptCount val="15"/>
                <c:pt idx="0">
                  <c:v>359.7</c:v>
                </c:pt>
                <c:pt idx="1">
                  <c:v>296.5</c:v>
                </c:pt>
                <c:pt idx="2">
                  <c:v>348.6</c:v>
                </c:pt>
                <c:pt idx="3">
                  <c:v>363.8</c:v>
                </c:pt>
                <c:pt idx="4">
                  <c:v>161</c:v>
                </c:pt>
                <c:pt idx="5">
                  <c:v>214</c:v>
                </c:pt>
                <c:pt idx="6" formatCode="#,##0">
                  <c:v>279</c:v>
                </c:pt>
                <c:pt idx="7" formatCode="#,##0">
                  <c:v>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A4-4F31-BE54-072A8284A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716800"/>
        <c:axId val="1"/>
      </c:lineChart>
      <c:catAx>
        <c:axId val="42671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2700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716800"/>
        <c:crosses val="autoZero"/>
        <c:crossBetween val="midCat"/>
      </c:valAx>
      <c:spPr>
        <a:noFill/>
        <a:ln w="12700">
          <a:solidFill>
            <a:srgbClr val="C0C0C0"/>
          </a:solidFill>
          <a:prstDash val="sysDash"/>
        </a:ln>
      </c:spPr>
    </c:plotArea>
    <c:legend>
      <c:legendPos val="b"/>
      <c:legendEntry>
        <c:idx val="1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6.5192909596598791E-2"/>
          <c:y val="0.830039002134079"/>
          <c:w val="0.84775063848491516"/>
          <c:h val="9.9157063311011373E-2"/>
        </c:manualLayout>
      </c:layout>
      <c:overlay val="0"/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775" b="1" i="0" u="none" strike="noStrike" baseline="0">
                <a:effectLst/>
              </a:rPr>
              <a:t>Road users aged 17 to 25  killed or seriously injured</a:t>
            </a:r>
            <a:r>
              <a:rPr lang="en-GB" sz="1775" b="1" i="0" u="none" strike="noStrike" baseline="0"/>
              <a:t> </a:t>
            </a:r>
            <a:endParaRPr lang="en-GB" b="1"/>
          </a:p>
        </c:rich>
      </c:tx>
      <c:layout>
        <c:manualLayout>
          <c:xMode val="edge"/>
          <c:yMode val="edge"/>
          <c:x val="0.27405285917129207"/>
          <c:y val="2.66617370798193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280911459198345E-2"/>
          <c:y val="0.10095256873617696"/>
          <c:w val="0.86880548925448065"/>
          <c:h val="0.6533345486133717"/>
        </c:manualLayout>
      </c:layout>
      <c:lineChart>
        <c:grouping val="standard"/>
        <c:varyColors val="0"/>
        <c:ser>
          <c:idx val="0"/>
          <c:order val="0"/>
          <c:tx>
            <c:v>Baseline 2014-18 average</c:v>
          </c:tx>
          <c:spPr>
            <a:ln>
              <a:solidFill>
                <a:srgbClr val="0070C0"/>
              </a:solidFill>
              <a:prstDash val="sysDash"/>
            </a:ln>
          </c:spPr>
          <c:marker>
            <c:symbol val="none"/>
          </c:marker>
          <c:cat>
            <c:numRef>
              <c:f>'Fig 8b Other targets'!$A$14:$A$28</c:f>
              <c:numCache>
                <c:formatCode>General</c:formatCode>
                <c:ptCount val="1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</c:numCache>
            </c:numRef>
          </c:cat>
          <c:val>
            <c:numRef>
              <c:f>'Fig 8b Other targets'!$U$174:$U$188</c:f>
              <c:numCache>
                <c:formatCode>#,##0.0</c:formatCode>
                <c:ptCount val="15"/>
                <c:pt idx="0">
                  <c:v>532.55999999999995</c:v>
                </c:pt>
                <c:pt idx="1">
                  <c:v>532.55999999999995</c:v>
                </c:pt>
                <c:pt idx="2">
                  <c:v>532.55999999999995</c:v>
                </c:pt>
                <c:pt idx="3">
                  <c:v>532.55999999999995</c:v>
                </c:pt>
                <c:pt idx="4">
                  <c:v>532.55999999999995</c:v>
                </c:pt>
                <c:pt idx="5">
                  <c:v>532.55999999999995</c:v>
                </c:pt>
                <c:pt idx="6">
                  <c:v>532.55999999999995</c:v>
                </c:pt>
                <c:pt idx="7">
                  <c:v>532.55999999999995</c:v>
                </c:pt>
                <c:pt idx="8">
                  <c:v>532.55999999999995</c:v>
                </c:pt>
                <c:pt idx="9">
                  <c:v>532.55999999999995</c:v>
                </c:pt>
                <c:pt idx="10">
                  <c:v>532.55999999999995</c:v>
                </c:pt>
                <c:pt idx="11">
                  <c:v>532.55999999999995</c:v>
                </c:pt>
                <c:pt idx="12">
                  <c:v>532.55999999999995</c:v>
                </c:pt>
                <c:pt idx="13">
                  <c:v>532.55999999999995</c:v>
                </c:pt>
                <c:pt idx="14">
                  <c:v>532.55999999999995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C3-4B14-8648-39F7BA3B7BD4}"/>
            </c:ext>
          </c:extLst>
        </c:ser>
        <c:ser>
          <c:idx val="1"/>
          <c:order val="1"/>
          <c:tx>
            <c:v>Rate of reduction required</c:v>
          </c:tx>
          <c:spPr>
            <a:ln>
              <a:solidFill>
                <a:srgbClr val="7030A0"/>
              </a:solidFill>
              <a:prstDash val="lgDashDot"/>
            </a:ln>
          </c:spPr>
          <c:marker>
            <c:symbol val="none"/>
          </c:marker>
          <c:cat>
            <c:numRef>
              <c:f>'Fig 8b Other targets'!$A$14:$A$28</c:f>
              <c:numCache>
                <c:formatCode>General</c:formatCode>
                <c:ptCount val="1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</c:numCache>
            </c:numRef>
          </c:cat>
          <c:val>
            <c:numRef>
              <c:f>'Fig 8b Other targets'!$S$174:$S$188</c:f>
              <c:numCache>
                <c:formatCode>#,##0</c:formatCode>
                <c:ptCount val="15"/>
                <c:pt idx="0">
                  <c:v>532.55999999999995</c:v>
                </c:pt>
                <c:pt idx="1">
                  <c:v>488.67493305226748</c:v>
                </c:pt>
                <c:pt idx="2">
                  <c:v>448.40617056038406</c:v>
                </c:pt>
                <c:pt idx="3">
                  <c:v>411.4557146214874</c:v>
                </c:pt>
                <c:pt idx="4">
                  <c:v>377.5501235478223</c:v>
                </c:pt>
                <c:pt idx="5">
                  <c:v>346.43848833672712</c:v>
                </c:pt>
                <c:pt idx="6">
                  <c:v>317.89057588755986</c:v>
                </c:pt>
                <c:pt idx="7">
                  <c:v>291.69512522495137</c:v>
                </c:pt>
                <c:pt idx="8">
                  <c:v>267.65828412005391</c:v>
                </c:pt>
                <c:pt idx="9">
                  <c:v>245.60217454043141</c:v>
                </c:pt>
                <c:pt idx="10">
                  <c:v>225.36357631259696</c:v>
                </c:pt>
                <c:pt idx="11">
                  <c:v>206.79271925600477</c:v>
                </c:pt>
                <c:pt idx="12">
                  <c:v>189.75217485001593</c:v>
                </c:pt>
                <c:pt idx="13">
                  <c:v>174.11583923192447</c:v>
                </c:pt>
                <c:pt idx="14">
                  <c:v>159.76800000000011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C3-4B14-8648-39F7BA3B7BD4}"/>
            </c:ext>
          </c:extLst>
        </c:ser>
        <c:ser>
          <c:idx val="2"/>
          <c:order val="2"/>
          <c:tx>
            <c:strRef>
              <c:f>'Fig 8b Other targets'!$AD$2</c:f>
              <c:strCache>
                <c:ptCount val="1"/>
                <c:pt idx="0">
                  <c:v>Road users aged between 17 to 25 killed or seriously injured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'Fig 8b Other targets'!$A$14:$A$28</c:f>
              <c:numCache>
                <c:formatCode>General</c:formatCode>
                <c:ptCount val="1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</c:numCache>
            </c:numRef>
          </c:cat>
          <c:val>
            <c:numRef>
              <c:f>'Fig 8b Other targets'!$AD$14:$AD$28</c:f>
              <c:numCache>
                <c:formatCode>0</c:formatCode>
                <c:ptCount val="15"/>
                <c:pt idx="0">
                  <c:v>564.70000000000005</c:v>
                </c:pt>
                <c:pt idx="1">
                  <c:v>511.4</c:v>
                </c:pt>
                <c:pt idx="2">
                  <c:v>418.6</c:v>
                </c:pt>
                <c:pt idx="3">
                  <c:v>431.6</c:v>
                </c:pt>
                <c:pt idx="4">
                  <c:v>295</c:v>
                </c:pt>
                <c:pt idx="5">
                  <c:v>289</c:v>
                </c:pt>
                <c:pt idx="6" formatCode="#,##0">
                  <c:v>325</c:v>
                </c:pt>
                <c:pt idx="7" formatCode="#,##0">
                  <c:v>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C3-4B14-8648-39F7BA3B7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716800"/>
        <c:axId val="1"/>
      </c:lineChart>
      <c:catAx>
        <c:axId val="42671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2700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716800"/>
        <c:crosses val="autoZero"/>
        <c:crossBetween val="midCat"/>
      </c:valAx>
      <c:spPr>
        <a:noFill/>
        <a:ln w="12700">
          <a:solidFill>
            <a:srgbClr val="C0C0C0"/>
          </a:solidFill>
          <a:prstDash val="sysDash"/>
        </a:ln>
      </c:spPr>
    </c:plotArea>
    <c:legend>
      <c:legendPos val="b"/>
      <c:legendEntry>
        <c:idx val="1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6.5192909596598791E-2"/>
          <c:y val="0.830039002134079"/>
          <c:w val="0.84775063848491516"/>
          <c:h val="9.9157063311011373E-2"/>
        </c:manualLayout>
      </c:layout>
      <c:overlay val="0"/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Figure 9: Comparison of Police Stats 19 and NRS figures for numbers of road deaths</a:t>
            </a:r>
          </a:p>
        </c:rich>
      </c:tx>
      <c:layout>
        <c:manualLayout>
          <c:xMode val="edge"/>
          <c:yMode val="edge"/>
          <c:x val="0.12888482632541134"/>
          <c:y val="2.595797280593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57221206581353"/>
          <c:y val="0.46847960444993819"/>
          <c:w val="0.7906764168190128"/>
          <c:h val="0.32880098887515452"/>
        </c:manualLayout>
      </c:layout>
      <c:lineChart>
        <c:grouping val="standard"/>
        <c:varyColors val="0"/>
        <c:ser>
          <c:idx val="0"/>
          <c:order val="0"/>
          <c:tx>
            <c:strRef>
              <c:f>'Figure 9'!$D$49</c:f>
              <c:strCache>
                <c:ptCount val="1"/>
                <c:pt idx="0">
                  <c:v>Police "Stats 19" Killed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'Figure 9'!$C$50:$C$82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'Figure 9'!$D$50:$D$82</c:f>
              <c:numCache>
                <c:formatCode>#,##0</c:formatCode>
                <c:ptCount val="33"/>
                <c:pt idx="0">
                  <c:v>700</c:v>
                </c:pt>
                <c:pt idx="1">
                  <c:v>677</c:v>
                </c:pt>
                <c:pt idx="2">
                  <c:v>701</c:v>
                </c:pt>
                <c:pt idx="3">
                  <c:v>624</c:v>
                </c:pt>
                <c:pt idx="4">
                  <c:v>599</c:v>
                </c:pt>
                <c:pt idx="5">
                  <c:v>602</c:v>
                </c:pt>
                <c:pt idx="6">
                  <c:v>601</c:v>
                </c:pt>
                <c:pt idx="7">
                  <c:v>556</c:v>
                </c:pt>
                <c:pt idx="8">
                  <c:v>554</c:v>
                </c:pt>
                <c:pt idx="9">
                  <c:v>553</c:v>
                </c:pt>
                <c:pt idx="10">
                  <c:v>546</c:v>
                </c:pt>
                <c:pt idx="11">
                  <c:v>491</c:v>
                </c:pt>
                <c:pt idx="12">
                  <c:v>463</c:v>
                </c:pt>
                <c:pt idx="13">
                  <c:v>399</c:v>
                </c:pt>
                <c:pt idx="14">
                  <c:v>363</c:v>
                </c:pt>
                <c:pt idx="15">
                  <c:v>409</c:v>
                </c:pt>
                <c:pt idx="16">
                  <c:v>357</c:v>
                </c:pt>
                <c:pt idx="17">
                  <c:v>377</c:v>
                </c:pt>
                <c:pt idx="18">
                  <c:v>385</c:v>
                </c:pt>
                <c:pt idx="19">
                  <c:v>310</c:v>
                </c:pt>
                <c:pt idx="20">
                  <c:v>326</c:v>
                </c:pt>
                <c:pt idx="21">
                  <c:v>348</c:v>
                </c:pt>
                <c:pt idx="22">
                  <c:v>304</c:v>
                </c:pt>
                <c:pt idx="23">
                  <c:v>336</c:v>
                </c:pt>
                <c:pt idx="24">
                  <c:v>308</c:v>
                </c:pt>
                <c:pt idx="25">
                  <c:v>286</c:v>
                </c:pt>
                <c:pt idx="26">
                  <c:v>314</c:v>
                </c:pt>
                <c:pt idx="27">
                  <c:v>281</c:v>
                </c:pt>
                <c:pt idx="28">
                  <c:v>270</c:v>
                </c:pt>
                <c:pt idx="29">
                  <c:v>216</c:v>
                </c:pt>
                <c:pt idx="30">
                  <c:v>208</c:v>
                </c:pt>
                <c:pt idx="31">
                  <c:v>185</c:v>
                </c:pt>
                <c:pt idx="32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2A-4470-94D4-A801DADAE085}"/>
            </c:ext>
          </c:extLst>
        </c:ser>
        <c:ser>
          <c:idx val="1"/>
          <c:order val="1"/>
          <c:tx>
            <c:strRef>
              <c:f>'Figure 9'!$E$49</c:f>
              <c:strCache>
                <c:ptCount val="1"/>
                <c:pt idx="0">
                  <c:v>NRS road deaths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'Figure 9'!$C$50:$C$82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'Figure 9'!$E$50:$E$82</c:f>
              <c:numCache>
                <c:formatCode>General</c:formatCode>
                <c:ptCount val="33"/>
                <c:pt idx="0">
                  <c:v>753</c:v>
                </c:pt>
                <c:pt idx="1">
                  <c:v>732</c:v>
                </c:pt>
                <c:pt idx="2">
                  <c:v>749</c:v>
                </c:pt>
                <c:pt idx="3">
                  <c:v>656</c:v>
                </c:pt>
                <c:pt idx="4">
                  <c:v>621</c:v>
                </c:pt>
                <c:pt idx="5">
                  <c:v>614</c:v>
                </c:pt>
                <c:pt idx="6">
                  <c:v>615</c:v>
                </c:pt>
                <c:pt idx="7">
                  <c:v>586</c:v>
                </c:pt>
                <c:pt idx="8">
                  <c:v>564</c:v>
                </c:pt>
                <c:pt idx="9">
                  <c:v>564</c:v>
                </c:pt>
                <c:pt idx="10">
                  <c:v>555</c:v>
                </c:pt>
                <c:pt idx="11">
                  <c:v>521</c:v>
                </c:pt>
                <c:pt idx="12">
                  <c:v>472</c:v>
                </c:pt>
                <c:pt idx="13">
                  <c:v>410</c:v>
                </c:pt>
                <c:pt idx="14">
                  <c:v>359</c:v>
                </c:pt>
                <c:pt idx="15">
                  <c:v>427</c:v>
                </c:pt>
                <c:pt idx="16">
                  <c:v>367</c:v>
                </c:pt>
                <c:pt idx="17">
                  <c:v>389</c:v>
                </c:pt>
                <c:pt idx="18">
                  <c:v>390</c:v>
                </c:pt>
                <c:pt idx="19">
                  <c:v>324</c:v>
                </c:pt>
                <c:pt idx="20">
                  <c:v>343</c:v>
                </c:pt>
                <c:pt idx="21">
                  <c:v>369</c:v>
                </c:pt>
                <c:pt idx="22">
                  <c:v>321</c:v>
                </c:pt>
                <c:pt idx="23">
                  <c:v>351</c:v>
                </c:pt>
                <c:pt idx="24">
                  <c:v>326</c:v>
                </c:pt>
                <c:pt idx="25">
                  <c:v>294</c:v>
                </c:pt>
                <c:pt idx="26">
                  <c:v>327</c:v>
                </c:pt>
                <c:pt idx="27">
                  <c:v>295</c:v>
                </c:pt>
                <c:pt idx="28">
                  <c:v>274</c:v>
                </c:pt>
                <c:pt idx="29">
                  <c:v>241</c:v>
                </c:pt>
                <c:pt idx="30">
                  <c:v>219</c:v>
                </c:pt>
                <c:pt idx="31">
                  <c:v>204</c:v>
                </c:pt>
                <c:pt idx="32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2A-4470-94D4-A801DADAE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572800"/>
        <c:axId val="276595072"/>
      </c:lineChart>
      <c:catAx>
        <c:axId val="27657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5950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765950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572800"/>
        <c:crosses val="autoZero"/>
        <c:crossBetween val="midCat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78549664838513"/>
          <c:y val="0.88805894318834366"/>
          <c:w val="0.63254113345521024"/>
          <c:h val="3.4610630407911014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5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15812337098175"/>
          <c:y val="0.11799072151011331"/>
          <c:w val="0.81233709817549959"/>
          <c:h val="0.59813118230869322"/>
        </c:manualLayout>
      </c:layout>
      <c:lineChart>
        <c:grouping val="standard"/>
        <c:varyColors val="0"/>
        <c:ser>
          <c:idx val="0"/>
          <c:order val="0"/>
          <c:tx>
            <c:v>Police (Stats 19) Seriously injured</c:v>
          </c:tx>
          <c:spPr>
            <a:ln w="381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numRef>
              <c:f>Figure10!$D$55:$D$87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Figure10!$E$55:$E$87</c:f>
              <c:numCache>
                <c:formatCode>#,##0</c:formatCode>
                <c:ptCount val="33"/>
                <c:pt idx="0">
                  <c:v>8839</c:v>
                </c:pt>
                <c:pt idx="1">
                  <c:v>8840</c:v>
                </c:pt>
                <c:pt idx="2">
                  <c:v>9260</c:v>
                </c:pt>
                <c:pt idx="3">
                  <c:v>7633</c:v>
                </c:pt>
                <c:pt idx="4">
                  <c:v>7727</c:v>
                </c:pt>
                <c:pt idx="5">
                  <c:v>7786</c:v>
                </c:pt>
                <c:pt idx="6">
                  <c:v>7422</c:v>
                </c:pt>
                <c:pt idx="7">
                  <c:v>6707</c:v>
                </c:pt>
                <c:pt idx="8">
                  <c:v>6732</c:v>
                </c:pt>
                <c:pt idx="9">
                  <c:v>6998</c:v>
                </c:pt>
                <c:pt idx="10">
                  <c:v>6252</c:v>
                </c:pt>
                <c:pt idx="11">
                  <c:v>5638</c:v>
                </c:pt>
                <c:pt idx="12">
                  <c:v>5176</c:v>
                </c:pt>
                <c:pt idx="13">
                  <c:v>4454</c:v>
                </c:pt>
                <c:pt idx="14">
                  <c:v>5208</c:v>
                </c:pt>
                <c:pt idx="15">
                  <c:v>4930</c:v>
                </c:pt>
                <c:pt idx="16">
                  <c:v>4041</c:v>
                </c:pt>
                <c:pt idx="17">
                  <c:v>4047</c:v>
                </c:pt>
                <c:pt idx="18">
                  <c:v>4072</c:v>
                </c:pt>
                <c:pt idx="19">
                  <c:v>3765</c:v>
                </c:pt>
                <c:pt idx="20">
                  <c:v>3568</c:v>
                </c:pt>
                <c:pt idx="21">
                  <c:v>3410</c:v>
                </c:pt>
                <c:pt idx="22">
                  <c:v>3229</c:v>
                </c:pt>
                <c:pt idx="23">
                  <c:v>2957</c:v>
                </c:pt>
                <c:pt idx="24">
                  <c:v>2766</c:v>
                </c:pt>
                <c:pt idx="25">
                  <c:v>2666</c:v>
                </c:pt>
                <c:pt idx="26">
                  <c:v>2635</c:v>
                </c:pt>
                <c:pt idx="27">
                  <c:v>2385</c:v>
                </c:pt>
                <c:pt idx="28">
                  <c:v>2575</c:v>
                </c:pt>
                <c:pt idx="29">
                  <c:v>2287</c:v>
                </c:pt>
                <c:pt idx="30">
                  <c:v>1969</c:v>
                </c:pt>
                <c:pt idx="31">
                  <c:v>1880</c:v>
                </c:pt>
                <c:pt idx="32">
                  <c:v>1980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BF-4385-B9C2-B5D02D8CA521}"/>
            </c:ext>
          </c:extLst>
        </c:ser>
        <c:ser>
          <c:idx val="1"/>
          <c:order val="1"/>
          <c:tx>
            <c:v>Police (Stats 19) Killed and Seriously injured</c:v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Figure10!$D$55:$D$87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Figure10!$F$55:$F$87</c:f>
              <c:numCache>
                <c:formatCode>#,##0</c:formatCode>
                <c:ptCount val="33"/>
                <c:pt idx="0">
                  <c:v>9539</c:v>
                </c:pt>
                <c:pt idx="1">
                  <c:v>9517</c:v>
                </c:pt>
                <c:pt idx="2">
                  <c:v>9961</c:v>
                </c:pt>
                <c:pt idx="3">
                  <c:v>8257</c:v>
                </c:pt>
                <c:pt idx="4">
                  <c:v>8326</c:v>
                </c:pt>
                <c:pt idx="5">
                  <c:v>8388</c:v>
                </c:pt>
                <c:pt idx="6">
                  <c:v>8023</c:v>
                </c:pt>
                <c:pt idx="7">
                  <c:v>7263</c:v>
                </c:pt>
                <c:pt idx="8">
                  <c:v>7286</c:v>
                </c:pt>
                <c:pt idx="9">
                  <c:v>7551</c:v>
                </c:pt>
                <c:pt idx="10">
                  <c:v>6798</c:v>
                </c:pt>
                <c:pt idx="11">
                  <c:v>6129</c:v>
                </c:pt>
                <c:pt idx="12">
                  <c:v>5639</c:v>
                </c:pt>
                <c:pt idx="13">
                  <c:v>4853</c:v>
                </c:pt>
                <c:pt idx="14">
                  <c:v>5571</c:v>
                </c:pt>
                <c:pt idx="15">
                  <c:v>5339</c:v>
                </c:pt>
                <c:pt idx="16">
                  <c:v>4398</c:v>
                </c:pt>
                <c:pt idx="17">
                  <c:v>4424</c:v>
                </c:pt>
                <c:pt idx="18">
                  <c:v>4457</c:v>
                </c:pt>
                <c:pt idx="19">
                  <c:v>4075</c:v>
                </c:pt>
                <c:pt idx="20">
                  <c:v>3894</c:v>
                </c:pt>
                <c:pt idx="21">
                  <c:v>3758</c:v>
                </c:pt>
                <c:pt idx="22">
                  <c:v>3533</c:v>
                </c:pt>
                <c:pt idx="23">
                  <c:v>3293</c:v>
                </c:pt>
                <c:pt idx="24">
                  <c:v>3074</c:v>
                </c:pt>
                <c:pt idx="25">
                  <c:v>2952</c:v>
                </c:pt>
                <c:pt idx="26">
                  <c:v>2949</c:v>
                </c:pt>
                <c:pt idx="27">
                  <c:v>2666</c:v>
                </c:pt>
                <c:pt idx="28">
                  <c:v>2845</c:v>
                </c:pt>
                <c:pt idx="29">
                  <c:v>2503</c:v>
                </c:pt>
                <c:pt idx="30">
                  <c:v>2177</c:v>
                </c:pt>
                <c:pt idx="31">
                  <c:v>2065</c:v>
                </c:pt>
                <c:pt idx="32">
                  <c:v>2158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BF-4385-B9C2-B5D02D8CA521}"/>
            </c:ext>
          </c:extLst>
        </c:ser>
        <c:ser>
          <c:idx val="2"/>
          <c:order val="2"/>
          <c:tx>
            <c:v>Hospital Admissions 1980-1995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Figure10!$D$55:$D$87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Figure10!$G$55:$G$70</c:f>
              <c:numCache>
                <c:formatCode>#,##0</c:formatCode>
                <c:ptCount val="16"/>
                <c:pt idx="0">
                  <c:v>8744</c:v>
                </c:pt>
                <c:pt idx="1">
                  <c:v>9080</c:v>
                </c:pt>
                <c:pt idx="2">
                  <c:v>8664</c:v>
                </c:pt>
                <c:pt idx="3">
                  <c:v>7512</c:v>
                </c:pt>
                <c:pt idx="4">
                  <c:v>7650</c:v>
                </c:pt>
                <c:pt idx="5">
                  <c:v>7521</c:v>
                </c:pt>
                <c:pt idx="6">
                  <c:v>7065</c:v>
                </c:pt>
                <c:pt idx="7">
                  <c:v>6349</c:v>
                </c:pt>
                <c:pt idx="8">
                  <c:v>6546</c:v>
                </c:pt>
                <c:pt idx="9">
                  <c:v>6665</c:v>
                </c:pt>
                <c:pt idx="10">
                  <c:v>6461</c:v>
                </c:pt>
                <c:pt idx="11">
                  <c:v>6148</c:v>
                </c:pt>
                <c:pt idx="12">
                  <c:v>5890</c:v>
                </c:pt>
                <c:pt idx="13">
                  <c:v>5399</c:v>
                </c:pt>
                <c:pt idx="14">
                  <c:v>5411</c:v>
                </c:pt>
                <c:pt idx="15">
                  <c:v>5321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BF-4385-B9C2-B5D02D8CA521}"/>
            </c:ext>
          </c:extLst>
        </c:ser>
        <c:ser>
          <c:idx val="3"/>
          <c:order val="3"/>
          <c:tx>
            <c:v>Hospital Admissions 1996-2005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Figure10!$D$55:$D$87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Figure10!$H$55:$H$84</c:f>
              <c:numCache>
                <c:formatCode>General</c:formatCode>
                <c:ptCount val="30"/>
                <c:pt idx="16" formatCode="#,##0">
                  <c:v>5106</c:v>
                </c:pt>
                <c:pt idx="17" formatCode="#,##0">
                  <c:v>5316</c:v>
                </c:pt>
                <c:pt idx="18" formatCode="#,##0">
                  <c:v>5289</c:v>
                </c:pt>
                <c:pt idx="19" formatCode="#,##0">
                  <c:v>4941</c:v>
                </c:pt>
                <c:pt idx="20" formatCode="#,##0">
                  <c:v>4904</c:v>
                </c:pt>
                <c:pt idx="21" formatCode="#,##0">
                  <c:v>4881</c:v>
                </c:pt>
                <c:pt idx="22" formatCode="#,##0">
                  <c:v>4700</c:v>
                </c:pt>
                <c:pt idx="23" formatCode="#,##0">
                  <c:v>4426</c:v>
                </c:pt>
                <c:pt idx="24" formatCode="#,##0">
                  <c:v>4373</c:v>
                </c:pt>
                <c:pt idx="25" formatCode="#,##0">
                  <c:v>4389</c:v>
                </c:pt>
                <c:pt idx="26" formatCode="#,##0">
                  <c:v>4304</c:v>
                </c:pt>
                <c:pt idx="27" formatCode="#,##0">
                  <c:v>3902</c:v>
                </c:pt>
                <c:pt idx="28" formatCode="#,##0">
                  <c:v>3656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BF-4385-B9C2-B5D02D8CA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679680"/>
        <c:axId val="276689664"/>
      </c:lineChart>
      <c:catAx>
        <c:axId val="27667968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6896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76689664"/>
        <c:scaling>
          <c:orientation val="minMax"/>
          <c:max val="11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679680"/>
        <c:crosses val="autoZero"/>
        <c:crossBetween val="midCat"/>
        <c:majorUnit val="1000"/>
        <c:minorUnit val="500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4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4.3440486533449178E-3"/>
          <c:y val="0.78855189246204038"/>
          <c:w val="0.5760208514335361"/>
          <c:h val="7.0093457943925186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5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219075</xdr:colOff>
      <xdr:row>36</xdr:row>
      <xdr:rowOff>28575</xdr:rowOff>
    </xdr:from>
    <xdr:to>
      <xdr:col>12</xdr:col>
      <xdr:colOff>361950</xdr:colOff>
      <xdr:row>36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0357ECA-2810-4961-B475-6BF2DADA1759}"/>
            </a:ext>
          </a:extLst>
        </xdr:cNvPr>
        <xdr:cNvSpPr>
          <a:spLocks noChangeShapeType="1"/>
        </xdr:cNvSpPr>
      </xdr:nvSpPr>
      <xdr:spPr bwMode="auto">
        <a:xfrm flipH="1">
          <a:off x="7800975" y="6296025"/>
          <a:ext cx="142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276225</xdr:colOff>
      <xdr:row>21</xdr:row>
      <xdr:rowOff>114300</xdr:rowOff>
    </xdr:from>
    <xdr:to>
      <xdr:col>12</xdr:col>
      <xdr:colOff>419100</xdr:colOff>
      <xdr:row>21</xdr:row>
      <xdr:rowOff>114300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7662E8F-489C-475E-BBDB-633D88A506D4}"/>
            </a:ext>
          </a:extLst>
        </xdr:cNvPr>
        <xdr:cNvSpPr>
          <a:spLocks noChangeShapeType="1"/>
        </xdr:cNvSpPr>
      </xdr:nvSpPr>
      <xdr:spPr bwMode="auto">
        <a:xfrm flipH="1">
          <a:off x="7858125" y="3952875"/>
          <a:ext cx="142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123825</xdr:colOff>
      <xdr:row>11</xdr:row>
      <xdr:rowOff>142875</xdr:rowOff>
    </xdr:from>
    <xdr:to>
      <xdr:col>11</xdr:col>
      <xdr:colOff>352425</xdr:colOff>
      <xdr:row>13</xdr:row>
      <xdr:rowOff>19050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2FAB02A4-C63F-4228-ABC0-2DD34039DE95}"/>
            </a:ext>
          </a:extLst>
        </xdr:cNvPr>
        <xdr:cNvGrpSpPr>
          <a:grpSpLocks/>
        </xdr:cNvGrpSpPr>
      </xdr:nvGrpSpPr>
      <xdr:grpSpPr bwMode="auto">
        <a:xfrm>
          <a:off x="7096125" y="2390775"/>
          <a:ext cx="228600" cy="206375"/>
          <a:chOff x="728" y="203"/>
          <a:chExt cx="24" cy="21"/>
        </a:xfrm>
      </xdr:grpSpPr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36308656-E27B-8B89-B5FD-00F521BEE37E}"/>
              </a:ext>
            </a:extLst>
          </xdr:cNvPr>
          <xdr:cNvSpPr>
            <a:spLocks noChangeShapeType="1"/>
          </xdr:cNvSpPr>
        </xdr:nvSpPr>
        <xdr:spPr bwMode="auto">
          <a:xfrm rot="21516169" flipH="1">
            <a:off x="729" y="203"/>
            <a:ext cx="15" cy="16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9D88BD20-E66A-6BE6-DCFE-4AB37B74E2BE}"/>
              </a:ext>
            </a:extLst>
          </xdr:cNvPr>
          <xdr:cNvSpPr>
            <a:spLocks noChangeShapeType="1"/>
          </xdr:cNvSpPr>
        </xdr:nvSpPr>
        <xdr:spPr bwMode="auto">
          <a:xfrm rot="285818" flipH="1">
            <a:off x="735" y="208"/>
            <a:ext cx="17" cy="16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AD1EA2CA-20FF-09B7-F4B5-5EF42DD51EF8}"/>
              </a:ext>
            </a:extLst>
          </xdr:cNvPr>
          <xdr:cNvSpPr>
            <a:spLocks noChangeShapeType="1"/>
          </xdr:cNvSpPr>
        </xdr:nvSpPr>
        <xdr:spPr bwMode="auto">
          <a:xfrm rot="19656713" flipH="1">
            <a:off x="728" y="207"/>
            <a:ext cx="20" cy="15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457200</xdr:colOff>
      <xdr:row>5</xdr:row>
      <xdr:rowOff>63500</xdr:rowOff>
    </xdr:from>
    <xdr:to>
      <xdr:col>13</xdr:col>
      <xdr:colOff>266700</xdr:colOff>
      <xdr:row>72</xdr:row>
      <xdr:rowOff>161925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A3E3B0A-AAF1-47E2-A9FE-CFA46FC429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254000</xdr:colOff>
      <xdr:row>57</xdr:row>
      <xdr:rowOff>127000</xdr:rowOff>
    </xdr:from>
    <xdr:to>
      <xdr:col>9</xdr:col>
      <xdr:colOff>254000</xdr:colOff>
      <xdr:row>60</xdr:row>
      <xdr:rowOff>152400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E7418BDC-387B-4DC2-BB7E-86978C698DD1}"/>
            </a:ext>
          </a:extLst>
        </xdr:cNvPr>
        <xdr:cNvCxnSpPr/>
      </xdr:nvCxnSpPr>
      <xdr:spPr>
        <a:xfrm>
          <a:off x="6007100" y="9794875"/>
          <a:ext cx="0" cy="511175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63500</xdr:colOff>
      <xdr:row>8</xdr:row>
      <xdr:rowOff>76200</xdr:rowOff>
    </xdr:from>
    <xdr:ext cx="2152064" cy="436786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5DBED71B-46E3-4CF4-8864-D84C2BB03311}"/>
            </a:ext>
          </a:extLst>
        </xdr:cNvPr>
        <xdr:cNvSpPr txBox="1"/>
      </xdr:nvSpPr>
      <xdr:spPr>
        <a:xfrm>
          <a:off x="673100" y="1809750"/>
          <a:ext cx="2152064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/>
            <a:t>Accidents</a:t>
          </a:r>
          <a:r>
            <a:rPr lang="en-GB" sz="1100" baseline="0"/>
            <a:t> - numbers</a:t>
          </a:r>
        </a:p>
        <a:p>
          <a:r>
            <a:rPr lang="en-GB" sz="1100" baseline="0"/>
            <a:t>Traffic -  million vehicle kilometres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0.47852</cdr:x>
      <cdr:y>0.48712</cdr:y>
    </cdr:from>
    <cdr:to>
      <cdr:x>0.51383</cdr:x>
      <cdr:y>0.51412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67733" y="5037376"/>
          <a:ext cx="270372" cy="2790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GB" sz="1625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n-GB"/>
        </a:p>
      </cdr:txBody>
    </cdr:sp>
  </cdr:relSizeAnchor>
  <cdr:relSizeAnchor xmlns:cdr="http://schemas.openxmlformats.org/drawingml/2006/chartDrawing">
    <cdr:from>
      <cdr:x>0.50173</cdr:x>
      <cdr:y>0.48291</cdr:y>
    </cdr:from>
    <cdr:to>
      <cdr:x>0.74393</cdr:x>
      <cdr:y>0.50892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5460" y="4993858"/>
          <a:ext cx="1854789" cy="268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GB"/>
        </a:p>
      </cdr:txBody>
    </cdr:sp>
  </cdr:relSizeAnchor>
  <cdr:relSizeAnchor xmlns:cdr="http://schemas.openxmlformats.org/drawingml/2006/chartDrawing">
    <cdr:from>
      <cdr:x>0.05556</cdr:x>
      <cdr:y>0.96041</cdr:y>
    </cdr:from>
    <cdr:to>
      <cdr:x>0.16984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4500" y="10398124"/>
          <a:ext cx="914400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0.07778</cdr:x>
      <cdr:y>0.91554</cdr:y>
    </cdr:from>
    <cdr:to>
      <cdr:x>0.19206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22300" y="106902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0.64444</cdr:x>
      <cdr:y>0.81466</cdr:y>
    </cdr:from>
    <cdr:to>
      <cdr:x>0.75873</cdr:x>
      <cdr:y>0.89912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156200" y="88201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0.03016</cdr:x>
      <cdr:y>0.9569</cdr:y>
    </cdr:from>
    <cdr:to>
      <cdr:x>0.98889</cdr:x>
      <cdr:y>0.99912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41310" y="10360071"/>
          <a:ext cx="7670799" cy="457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/>
            <a:t>Due to changes in the the way casualty severities are recorded, serious figures prior to</a:t>
          </a:r>
          <a:r>
            <a:rPr lang="en-GB" sz="1100" baseline="0"/>
            <a:t> 2004</a:t>
          </a:r>
          <a:r>
            <a:rPr lang="en-GB" sz="1100"/>
            <a:t> are not comparable with previous years.</a:t>
          </a:r>
        </a:p>
      </cdr:txBody>
    </cdr:sp>
  </cdr:relSizeAnchor>
  <cdr:relSizeAnchor xmlns:cdr="http://schemas.openxmlformats.org/drawingml/2006/chartDrawing">
    <cdr:from>
      <cdr:x>0.26984</cdr:x>
      <cdr:y>0.05389</cdr:y>
    </cdr:from>
    <cdr:to>
      <cdr:x>0.38413</cdr:x>
      <cdr:y>0.13472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159000" y="6096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0.23651</cdr:x>
      <cdr:y>0.03817</cdr:y>
    </cdr:from>
    <cdr:to>
      <cdr:x>0.68889</cdr:x>
      <cdr:y>0.06624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892300" y="431800"/>
          <a:ext cx="3619500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400" b="1">
              <a:latin typeface="Arial" panose="020B0604020202020204" pitchFamily="34" charset="0"/>
              <a:cs typeface="Arial" panose="020B0604020202020204" pitchFamily="34" charset="0"/>
            </a:rPr>
            <a:t>Figure 1     Reported accidents by severity, 1966 to 2023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19050</xdr:rowOff>
    </xdr:from>
    <xdr:to>
      <xdr:col>13</xdr:col>
      <xdr:colOff>600075</xdr:colOff>
      <xdr:row>34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F70A825-0C37-4AD5-8080-F7A313DC10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37</xdr:row>
      <xdr:rowOff>38100</xdr:rowOff>
    </xdr:from>
    <xdr:to>
      <xdr:col>13</xdr:col>
      <xdr:colOff>542925</xdr:colOff>
      <xdr:row>78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C392309-B2B3-4CBF-8EC3-3F2FCE1151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152400</xdr:rowOff>
    </xdr:from>
    <xdr:to>
      <xdr:col>14</xdr:col>
      <xdr:colOff>419100</xdr:colOff>
      <xdr:row>47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489FAF-95ED-4E01-9BB2-12FC4D53C3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76200</xdr:rowOff>
    </xdr:from>
    <xdr:to>
      <xdr:col>15</xdr:col>
      <xdr:colOff>142875</xdr:colOff>
      <xdr:row>86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B9A8DAF-1D5E-43A4-B1D3-771E41091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133350</xdr:colOff>
      <xdr:row>25</xdr:row>
      <xdr:rowOff>66675</xdr:rowOff>
    </xdr:from>
    <xdr:to>
      <xdr:col>11</xdr:col>
      <xdr:colOff>142875</xdr:colOff>
      <xdr:row>29</xdr:row>
      <xdr:rowOff>142875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B1DE050E-7E5A-475C-9715-DD95661F851C}"/>
            </a:ext>
          </a:extLst>
        </xdr:cNvPr>
        <xdr:cNvCxnSpPr/>
      </xdr:nvCxnSpPr>
      <xdr:spPr>
        <a:xfrm>
          <a:off x="6838950" y="4248150"/>
          <a:ext cx="9525" cy="723900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123825</xdr:colOff>
      <xdr:row>86</xdr:row>
      <xdr:rowOff>47625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7C16C36-2B48-4C68-AA14-833D23352E2A}"/>
            </a:ext>
          </a:extLst>
        </xdr:cNvPr>
        <xdr:cNvSpPr txBox="1"/>
      </xdr:nvSpPr>
      <xdr:spPr>
        <a:xfrm>
          <a:off x="733425" y="1423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twoCellAnchor>
    <xdr:from>
      <xdr:col>8</xdr:col>
      <xdr:colOff>533400</xdr:colOff>
      <xdr:row>73</xdr:row>
      <xdr:rowOff>123825</xdr:rowOff>
    </xdr:from>
    <xdr:to>
      <xdr:col>8</xdr:col>
      <xdr:colOff>542925</xdr:colOff>
      <xdr:row>78</xdr:row>
      <xdr:rowOff>38100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BA432F8C-80FB-448F-80DE-CC36A3111780}"/>
            </a:ext>
          </a:extLst>
        </xdr:cNvPr>
        <xdr:cNvCxnSpPr/>
      </xdr:nvCxnSpPr>
      <xdr:spPr>
        <a:xfrm>
          <a:off x="5410200" y="12211050"/>
          <a:ext cx="9525" cy="723900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0.07774</cdr:x>
      <cdr:y>0.96214</cdr:y>
    </cdr:from>
    <cdr:to>
      <cdr:x>0.90948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95324" y="7019924"/>
          <a:ext cx="74390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effectLst/>
              <a:latin typeface="+mn-lt"/>
              <a:ea typeface="+mn-ea"/>
              <a:cs typeface="+mn-cs"/>
            </a:rPr>
            <a:t>Due to changes in the the way casualty severities are recorded, serious figures in 2004 are not comparable with previous years.</a:t>
          </a:r>
          <a:endParaRPr lang="en-GB">
            <a:effectLst/>
          </a:endParaRPr>
        </a:p>
        <a:p xmlns:a="http://schemas.openxmlformats.org/drawingml/2006/main">
          <a:endParaRPr lang="en-GB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0.05846</cdr:x>
      <cdr:y>0.95276</cdr:y>
    </cdr:from>
    <cdr:to>
      <cdr:x>0.86667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42925" y="5762625"/>
          <a:ext cx="75057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effectLst/>
              <a:latin typeface="+mn-lt"/>
              <a:ea typeface="+mn-ea"/>
              <a:cs typeface="+mn-cs"/>
            </a:rPr>
            <a:t>Due to changes in the the way casualty severities are recorded, serious figures in 2004 are not comparable with previous years.</a:t>
          </a:r>
          <a:endParaRPr lang="en-GB">
            <a:effectLst/>
          </a:endParaRPr>
        </a:p>
        <a:p xmlns:a="http://schemas.openxmlformats.org/drawingml/2006/main">
          <a:endParaRPr lang="en-GB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117475</xdr:colOff>
      <xdr:row>9</xdr:row>
      <xdr:rowOff>41275</xdr:rowOff>
    </xdr:from>
    <xdr:to>
      <xdr:col>13</xdr:col>
      <xdr:colOff>127000</xdr:colOff>
      <xdr:row>79</xdr:row>
      <xdr:rowOff>25400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28C07C9-9E8B-42F0-8768-23FA696B09EA}"/>
            </a:ext>
          </a:extLst>
        </xdr:cNvPr>
        <xdr:cNvGrpSpPr/>
      </xdr:nvGrpSpPr>
      <xdr:grpSpPr>
        <a:xfrm>
          <a:off x="117475" y="1743075"/>
          <a:ext cx="7515225" cy="11541125"/>
          <a:chOff x="104775" y="815975"/>
          <a:chExt cx="7286625" cy="11401425"/>
        </a:xfrm>
      </xdr:grpSpPr>
      <xdr:graphicFrame macro="">
        <xdr:nvGraphicFramePr>
          <xdr:cNvPr id="3" name="Chart 1">
            <a:extLst>
              <a:ext uri="{FF2B5EF4-FFF2-40B4-BE49-F238E27FC236}">
                <a16:creationId xmlns:a16="http://schemas.microsoft.com/office/drawing/2014/main" id="{576F1FC5-A837-DFE4-12FC-E6BC24CD258E}"/>
              </a:ext>
            </a:extLst>
          </xdr:cNvPr>
          <xdr:cNvGraphicFramePr>
            <a:graphicFrameLocks/>
          </xdr:cNvGraphicFramePr>
        </xdr:nvGraphicFramePr>
        <xdr:xfrm>
          <a:off x="104775" y="815975"/>
          <a:ext cx="7286625" cy="114014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81D14137-AF07-DEEA-2DEA-FB6788B26687}"/>
              </a:ext>
            </a:extLst>
          </xdr:cNvPr>
          <xdr:cNvCxnSpPr/>
        </xdr:nvCxnSpPr>
        <xdr:spPr>
          <a:xfrm>
            <a:off x="5676127" y="7232235"/>
            <a:ext cx="12700" cy="736600"/>
          </a:xfrm>
          <a:prstGeom prst="line">
            <a:avLst/>
          </a:prstGeom>
          <a:ln/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0.00653</cdr:x>
      <cdr:y>0.00426</cdr:y>
    </cdr:from>
    <cdr:to>
      <cdr:x>0.11987</cdr:x>
      <cdr:y>0.02866</cdr:y>
    </cdr:to>
    <cdr:sp macro="" textlink="">
      <cdr:nvSpPr>
        <cdr:cNvPr id="60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582" y="48570"/>
          <a:ext cx="825867" cy="2781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Figure 6</a:t>
          </a:r>
          <a:endParaRPr lang="en-GB"/>
        </a:p>
      </cdr:txBody>
    </cdr:sp>
  </cdr:relSizeAnchor>
  <cdr:relSizeAnchor xmlns:cdr="http://schemas.openxmlformats.org/drawingml/2006/chartDrawing">
    <cdr:from>
      <cdr:x>0</cdr:x>
      <cdr:y>0.9677</cdr:y>
    </cdr:from>
    <cdr:to>
      <cdr:x>0.92549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1033125"/>
          <a:ext cx="6743700" cy="368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effectLst/>
              <a:latin typeface="+mn-lt"/>
              <a:ea typeface="+mn-ea"/>
              <a:cs typeface="+mn-cs"/>
            </a:rPr>
            <a:t>Due to changes in the the way casualty severities are recorded, slight figures prior</a:t>
          </a:r>
          <a:r>
            <a:rPr lang="en-GB" sz="1100" baseline="0">
              <a:effectLst/>
              <a:latin typeface="+mn-lt"/>
              <a:ea typeface="+mn-ea"/>
              <a:cs typeface="+mn-cs"/>
            </a:rPr>
            <a:t> to 2004 </a:t>
          </a:r>
          <a:r>
            <a:rPr lang="en-GB" sz="1100">
              <a:effectLst/>
              <a:latin typeface="+mn-lt"/>
              <a:ea typeface="+mn-ea"/>
              <a:cs typeface="+mn-cs"/>
            </a:rPr>
            <a:t>are not comparable with previous years.</a:t>
          </a:r>
          <a:endParaRPr lang="en-GB">
            <a:effectLst/>
          </a:endParaRPr>
        </a:p>
        <a:p xmlns:a="http://schemas.openxmlformats.org/drawingml/2006/main">
          <a:endParaRPr lang="en-GB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77</xdr:row>
      <xdr:rowOff>47623</xdr:rowOff>
    </xdr:from>
    <xdr:to>
      <xdr:col>12</xdr:col>
      <xdr:colOff>414618</xdr:colOff>
      <xdr:row>145</xdr:row>
      <xdr:rowOff>78440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6A46B9-A8C8-481E-B809-F26FB85619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369794</xdr:colOff>
      <xdr:row>128</xdr:row>
      <xdr:rowOff>145677</xdr:rowOff>
    </xdr:from>
    <xdr:to>
      <xdr:col>9</xdr:col>
      <xdr:colOff>375436</xdr:colOff>
      <xdr:row>132</xdr:row>
      <xdr:rowOff>21655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D21AA962-7C37-48A3-A8E3-4D7E4D45F89F}"/>
            </a:ext>
          </a:extLst>
        </xdr:cNvPr>
        <xdr:cNvCxnSpPr/>
      </xdr:nvCxnSpPr>
      <xdr:spPr>
        <a:xfrm flipH="1">
          <a:off x="6237194" y="24386802"/>
          <a:ext cx="5642" cy="523678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0.01138</cdr:x>
      <cdr:y>0.00918</cdr:y>
    </cdr:from>
    <cdr:to>
      <cdr:x>0.85303</cdr:x>
      <cdr:y>0.05477</cdr:y>
    </cdr:to>
    <cdr:sp macro="" textlink="">
      <cdr:nvSpPr>
        <cdr:cNvPr id="62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32" y="100930"/>
          <a:ext cx="5772008" cy="4854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Figure 7        Reported casualties:  5 year moving average</a:t>
          </a:r>
        </a:p>
        <a:p xmlns:a="http://schemas.openxmlformats.org/drawingml/2006/main"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(1947-51 to 2019-23)</a:t>
          </a:r>
          <a:endParaRPr lang="en-GB"/>
        </a:p>
      </cdr:txBody>
    </cdr:sp>
  </cdr:relSizeAnchor>
  <cdr:relSizeAnchor xmlns:cdr="http://schemas.openxmlformats.org/drawingml/2006/chartDrawing">
    <cdr:from>
      <cdr:x>0.78374</cdr:x>
      <cdr:y>0.46656</cdr:y>
    </cdr:from>
    <cdr:to>
      <cdr:x>0.78529</cdr:x>
      <cdr:y>0.5181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64D784CF-4B40-DC35-411E-BF621EFAAA7B}"/>
            </a:ext>
          </a:extLst>
        </cdr:cNvPr>
        <cdr:cNvCxnSpPr/>
      </cdr:nvCxnSpPr>
      <cdr:spPr>
        <a:xfrm xmlns:a="http://schemas.openxmlformats.org/drawingml/2006/main">
          <a:off x="6064291" y="4991621"/>
          <a:ext cx="11993" cy="551417"/>
        </a:xfrm>
        <a:prstGeom xmlns:a="http://schemas.openxmlformats.org/drawingml/2006/main" prst="line">
          <a:avLst/>
        </a:prstGeom>
        <a:ln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0.97421</cdr:y>
    </cdr:from>
    <cdr:to>
      <cdr:x>1</cdr:x>
      <cdr:y>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10379189"/>
          <a:ext cx="7233397" cy="2748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>
              <a:effectLst/>
              <a:latin typeface="+mn-lt"/>
              <a:ea typeface="+mn-ea"/>
              <a:cs typeface="+mn-cs"/>
            </a:rPr>
            <a:t>Due to changes in the the way casualty severities are recorded, serious</a:t>
          </a:r>
          <a:r>
            <a:rPr lang="en-GB" sz="1000" baseline="0">
              <a:effectLst/>
              <a:latin typeface="+mn-lt"/>
              <a:ea typeface="+mn-ea"/>
              <a:cs typeface="+mn-cs"/>
            </a:rPr>
            <a:t> and </a:t>
          </a:r>
          <a:r>
            <a:rPr lang="en-GB" sz="1000">
              <a:effectLst/>
              <a:latin typeface="+mn-lt"/>
              <a:ea typeface="+mn-ea"/>
              <a:cs typeface="+mn-cs"/>
            </a:rPr>
            <a:t>slight figures prior to 2004 are not comparable with previous years.</a:t>
          </a:r>
          <a:endParaRPr lang="en-GB" sz="1000">
            <a:effectLst/>
          </a:endParaRPr>
        </a:p>
        <a:p xmlns:a="http://schemas.openxmlformats.org/drawingml/2006/main">
          <a:endParaRPr lang="en-GB" sz="10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36</xdr:row>
      <xdr:rowOff>0</xdr:rowOff>
    </xdr:from>
    <xdr:to>
      <xdr:col>16</xdr:col>
      <xdr:colOff>485775</xdr:colOff>
      <xdr:row>36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029C2A-A16B-43BA-A56C-9310045A62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342900</xdr:colOff>
      <xdr:row>36</xdr:row>
      <xdr:rowOff>0</xdr:rowOff>
    </xdr:from>
    <xdr:to>
      <xdr:col>16</xdr:col>
      <xdr:colOff>495300</xdr:colOff>
      <xdr:row>36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BDB22DE-AE2D-439D-9F8F-12B361F815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333375</xdr:colOff>
      <xdr:row>36</xdr:row>
      <xdr:rowOff>0</xdr:rowOff>
    </xdr:from>
    <xdr:to>
      <xdr:col>16</xdr:col>
      <xdr:colOff>504825</xdr:colOff>
      <xdr:row>36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877147E-0611-46C6-B672-0180062A97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323850</xdr:colOff>
      <xdr:row>35</xdr:row>
      <xdr:rowOff>107950</xdr:rowOff>
    </xdr:from>
    <xdr:to>
      <xdr:col>16</xdr:col>
      <xdr:colOff>400050</xdr:colOff>
      <xdr:row>64</xdr:row>
      <xdr:rowOff>127000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63F2562-BB71-44F6-84F3-3AB287B04F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276225</xdr:colOff>
      <xdr:row>68</xdr:row>
      <xdr:rowOff>114300</xdr:rowOff>
    </xdr:from>
    <xdr:to>
      <xdr:col>16</xdr:col>
      <xdr:colOff>428625</xdr:colOff>
      <xdr:row>99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55DEAB0-6210-4D74-B59D-782902505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104</xdr:row>
      <xdr:rowOff>0</xdr:rowOff>
    </xdr:from>
    <xdr:to>
      <xdr:col>17</xdr:col>
      <xdr:colOff>152400</xdr:colOff>
      <xdr:row>134</xdr:row>
      <xdr:rowOff>146050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3A213BE-371E-42F3-AB4A-E7222FEC6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140</xdr:row>
      <xdr:rowOff>0</xdr:rowOff>
    </xdr:from>
    <xdr:to>
      <xdr:col>17</xdr:col>
      <xdr:colOff>152400</xdr:colOff>
      <xdr:row>170</xdr:row>
      <xdr:rowOff>146050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EA591A3-5539-4014-B7D1-E134C66BC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0.78134</cdr:x>
      <cdr:y>0.12997</cdr:y>
    </cdr:from>
    <cdr:to>
      <cdr:x>0.90617</cdr:x>
      <cdr:y>0.1871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204075" y="612775"/>
          <a:ext cx="1151021" cy="26936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Target: - 50%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0.77903</cdr:x>
      <cdr:y>0.11873</cdr:y>
    </cdr:from>
    <cdr:to>
      <cdr:x>0.90284</cdr:x>
      <cdr:y>0.1726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242175" y="593725"/>
          <a:ext cx="1151021" cy="26936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Target: - 50%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0.76059</cdr:x>
      <cdr:y>0.13769</cdr:y>
    </cdr:from>
    <cdr:to>
      <cdr:x>0.8844</cdr:x>
      <cdr:y>0.19152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070725" y="688975"/>
          <a:ext cx="1151021" cy="26936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Target: - 60%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0.77083</cdr:x>
      <cdr:y>0.12627</cdr:y>
    </cdr:from>
    <cdr:to>
      <cdr:x>0.89465</cdr:x>
      <cdr:y>0.1801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165975" y="631825"/>
          <a:ext cx="1151021" cy="26936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Target: - 60%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36</xdr:row>
      <xdr:rowOff>0</xdr:rowOff>
    </xdr:from>
    <xdr:to>
      <xdr:col>16</xdr:col>
      <xdr:colOff>485775</xdr:colOff>
      <xdr:row>36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239F2F-99BA-43F9-989C-E956943CD0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342900</xdr:colOff>
      <xdr:row>36</xdr:row>
      <xdr:rowOff>0</xdr:rowOff>
    </xdr:from>
    <xdr:to>
      <xdr:col>16</xdr:col>
      <xdr:colOff>495300</xdr:colOff>
      <xdr:row>36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FA98FB3-9836-44A9-B8CB-B27520752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333375</xdr:colOff>
      <xdr:row>36</xdr:row>
      <xdr:rowOff>0</xdr:rowOff>
    </xdr:from>
    <xdr:to>
      <xdr:col>16</xdr:col>
      <xdr:colOff>504825</xdr:colOff>
      <xdr:row>36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D049B77-CC08-4B01-B869-1523B40097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295275</xdr:colOff>
      <xdr:row>35</xdr:row>
      <xdr:rowOff>107950</xdr:rowOff>
    </xdr:from>
    <xdr:to>
      <xdr:col>16</xdr:col>
      <xdr:colOff>371475</xdr:colOff>
      <xdr:row>64</xdr:row>
      <xdr:rowOff>127000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71C9E18-C863-4165-B03B-0F9FE1C260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276225</xdr:colOff>
      <xdr:row>68</xdr:row>
      <xdr:rowOff>114300</xdr:rowOff>
    </xdr:from>
    <xdr:to>
      <xdr:col>16</xdr:col>
      <xdr:colOff>428625</xdr:colOff>
      <xdr:row>99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DDEF0B2-6233-496A-BC5B-4E8F984E56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104</xdr:row>
      <xdr:rowOff>0</xdr:rowOff>
    </xdr:from>
    <xdr:to>
      <xdr:col>17</xdr:col>
      <xdr:colOff>152400</xdr:colOff>
      <xdr:row>134</xdr:row>
      <xdr:rowOff>146050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D7DEA88-5173-487B-BD3F-F39137DFBF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9525</xdr:colOff>
      <xdr:row>138</xdr:row>
      <xdr:rowOff>0</xdr:rowOff>
    </xdr:from>
    <xdr:to>
      <xdr:col>17</xdr:col>
      <xdr:colOff>161925</xdr:colOff>
      <xdr:row>169</xdr:row>
      <xdr:rowOff>117475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9749F6D-CC8C-4A8B-B6B0-34D19090A7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173</xdr:row>
      <xdr:rowOff>0</xdr:rowOff>
    </xdr:from>
    <xdr:to>
      <xdr:col>17</xdr:col>
      <xdr:colOff>152400</xdr:colOff>
      <xdr:row>204</xdr:row>
      <xdr:rowOff>117475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5F30D64-5E17-4163-A552-481C79973A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0.78237</cdr:x>
      <cdr:y>0.09765</cdr:y>
    </cdr:from>
    <cdr:to>
      <cdr:x>0.90721</cdr:x>
      <cdr:y>0.15478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213636" y="460392"/>
          <a:ext cx="1151050" cy="26936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Target: - 40%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0.77903</cdr:x>
      <cdr:y>0.11873</cdr:y>
    </cdr:from>
    <cdr:to>
      <cdr:x>0.90284</cdr:x>
      <cdr:y>0.1726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242174" y="593724"/>
          <a:ext cx="1151021" cy="26936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Target: - 20%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0.76059</cdr:x>
      <cdr:y>0.12437</cdr:y>
    </cdr:from>
    <cdr:to>
      <cdr:x>0.8844</cdr:x>
      <cdr:y>0.1782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070749" y="622298"/>
          <a:ext cx="1151021" cy="26936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Target: - 30%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0.77083</cdr:x>
      <cdr:y>0.12627</cdr:y>
    </cdr:from>
    <cdr:to>
      <cdr:x>0.89464</cdr:x>
      <cdr:y>0.1801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165944" y="631830"/>
          <a:ext cx="1151021" cy="26936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Target: - 20%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0.77083</cdr:x>
      <cdr:y>0.12627</cdr:y>
    </cdr:from>
    <cdr:to>
      <cdr:x>0.89464</cdr:x>
      <cdr:y>0.17871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165944" y="648668"/>
          <a:ext cx="1151021" cy="26936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Target: - 70%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5</xdr:row>
      <xdr:rowOff>133350</xdr:rowOff>
    </xdr:from>
    <xdr:to>
      <xdr:col>26</xdr:col>
      <xdr:colOff>590550</xdr:colOff>
      <xdr:row>49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9EC14C-BBC9-44A2-BE50-1D6C99B929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</xdr:row>
      <xdr:rowOff>0</xdr:rowOff>
    </xdr:from>
    <xdr:to>
      <xdr:col>17</xdr:col>
      <xdr:colOff>57150</xdr:colOff>
      <xdr:row>53</xdr:row>
      <xdr:rowOff>209550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91D0A6-4777-4D2F-A4ED-DEF46F5E2D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AppData\Local\Microsoft\Windows\Temporary%20Internet%20Files\Content.Outlook\ACXYWSJN\190917%20RRCGB%202016%20costs%20INS%20AD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016789\Objective\Objects\Reported%20Road%20Casualties%20Scotland%202023%20-%20publication%20-%20excel%20version%20of%20the%20tables.xlsx" TargetMode="External"/><Relationship Id="rId1" Type="http://schemas.openxmlformats.org/officeDocument/2006/relationships/externalLinkPath" Target="file:///C:\Users\u016789\Objective\Objects\Reported%20Road%20Casualties%20Scotland%202023%20-%20publication%20-%20excel%20version%20of%20the%20t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Uprating series"/>
      <sheetName val="Casualty data"/>
      <sheetName val="Accident data"/>
      <sheetName val="Accident costs"/>
      <sheetName val="Casualty costs"/>
      <sheetName val="Input_RAS41001"/>
      <sheetName val="Calculations"/>
      <sheetName val="non reported"/>
      <sheetName val="RAS 60001"/>
      <sheetName val="RAS 60002"/>
      <sheetName val="RAS 60003"/>
      <sheetName val="RAS 60004"/>
      <sheetName val="RAS41001"/>
    </sheetNames>
    <sheetDataSet>
      <sheetData sheetId="0"/>
      <sheetData sheetId="1">
        <row r="4">
          <cell r="B4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Figure1Data"/>
      <sheetName val="Figure1"/>
      <sheetName val="figs2&amp;3data"/>
      <sheetName val="Figures 2&amp;3"/>
      <sheetName val="Fig4data"/>
      <sheetName val="Fig5data"/>
      <sheetName val="Figures 4&amp;5"/>
      <sheetName val="Fig6data"/>
      <sheetName val="Figure6"/>
      <sheetName val="Fig7data"/>
      <sheetName val="Figure7"/>
      <sheetName val="Fig 8a Headline targets"/>
      <sheetName val="Fig 8b Other targets"/>
      <sheetName val="Figure 9"/>
      <sheetName val="Figure10"/>
      <sheetName val="Tables for Article 2"/>
      <sheetName val="Table 1a Adjust_acc"/>
      <sheetName val="Table 1b Adjust_cas"/>
      <sheetName val="Figures A and B"/>
      <sheetName val="Table A"/>
      <sheetName val="Table B"/>
      <sheetName val="Table B(2)"/>
      <sheetName val="Table C-D"/>
      <sheetName val="Table E-F"/>
      <sheetName val="Table G"/>
      <sheetName val="Table G working"/>
      <sheetName val="Table G2"/>
      <sheetName val="Table H"/>
      <sheetName val="Table g2_h working"/>
      <sheetName val="Table Ib"/>
      <sheetName val="Table J"/>
      <sheetName val="Table K"/>
      <sheetName val="Table L"/>
      <sheetName val="Table M - Accs"/>
      <sheetName val="Figure 11"/>
      <sheetName val="Table N - Accidents"/>
      <sheetName val="Table O - vehicles"/>
      <sheetName val="Table P - ped"/>
      <sheetName val="Table Q - pairs - veh"/>
      <sheetName val="Table R - cas"/>
      <sheetName val="Table S - cas"/>
      <sheetName val="Table T - Freq of factors"/>
      <sheetName val="Table U - Ethnicity"/>
      <sheetName val="Table1"/>
      <sheetName val="Table2"/>
      <sheetName val="Table2Chart"/>
      <sheetName val="Table2Chart ORIG"/>
      <sheetName val="Table3"/>
      <sheetName val="Table4"/>
      <sheetName val="table 5a revised"/>
      <sheetName val="table 5b revised"/>
      <sheetName val="Table5c1418 revised"/>
      <sheetName val="Table5c1923 revised"/>
      <sheetName val="Table6"/>
      <sheetName val="Table7"/>
      <sheetName val="Table8"/>
      <sheetName val="Table9-11"/>
      <sheetName val="Table12"/>
      <sheetName val="13a-c"/>
      <sheetName val="13d-e"/>
      <sheetName val="Table14a"/>
      <sheetName val="Table14b"/>
      <sheetName val="Table15"/>
      <sheetName val="Table16"/>
      <sheetName val="Table16 cont'd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"/>
      <sheetName val="Table23a"/>
      <sheetName val="table23b"/>
      <sheetName val="table23c"/>
      <sheetName val="Table23b &amp; c"/>
      <sheetName val="Table23Chart"/>
      <sheetName val="Table23a (new)"/>
      <sheetName val="table23b (new)"/>
      <sheetName val="table23c (new)"/>
      <sheetName val="Table24a"/>
      <sheetName val="Table24b"/>
      <sheetName val="Table25"/>
      <sheetName val="Table26"/>
      <sheetName val="Table27"/>
      <sheetName val="Table27Chart"/>
      <sheetName val="Table28"/>
      <sheetName val="Table28Chart"/>
      <sheetName val="Table29"/>
      <sheetName val="Table30"/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  <sheetName val="Table 36"/>
      <sheetName val="Table37"/>
      <sheetName val="Table37 cont"/>
      <sheetName val="Table38"/>
      <sheetName val="Table38 cont"/>
      <sheetName val="Table39a"/>
      <sheetName val="Table39a cont"/>
      <sheetName val="Table39b"/>
      <sheetName val="Table 40"/>
      <sheetName val="Table 41"/>
      <sheetName val="Table 42"/>
      <sheetName val="Table43a"/>
      <sheetName val="Table43b"/>
      <sheetName val="Tables44_45"/>
      <sheetName val="AppendixF_Collision"/>
      <sheetName val="AppendixF_Vehicle1"/>
      <sheetName val="AppendixF_Vehicle2"/>
      <sheetName val="AppendixF_Casualty1"/>
      <sheetName val="AppendixF_Casualty2"/>
      <sheetName val="Appendix H"/>
      <sheetName val="Appendix H Working"/>
      <sheetName val="AppendixH_Child KSI chart "/>
      <sheetName val="AppendixH_All Killed chart"/>
      <sheetName val="AppendixH_All SI chart"/>
      <sheetName val="AppendixH_Slight casualty chart"/>
      <sheetName val="TableHwork1"/>
      <sheetName val="TableHwork2"/>
      <sheetName val="TableHwork3"/>
      <sheetName val="oldTable43b"/>
      <sheetName val="Old_Figure8"/>
    </sheetNames>
    <sheetDataSet>
      <sheetData sheetId="0"/>
      <sheetData sheetId="1">
        <row r="4">
          <cell r="A4">
            <v>1966</v>
          </cell>
          <cell r="C4">
            <v>23225</v>
          </cell>
        </row>
        <row r="5">
          <cell r="A5">
            <v>1967</v>
          </cell>
          <cell r="C5">
            <v>22838</v>
          </cell>
        </row>
        <row r="6">
          <cell r="A6">
            <v>1968</v>
          </cell>
          <cell r="C6">
            <v>22120</v>
          </cell>
        </row>
        <row r="7">
          <cell r="A7">
            <v>1969</v>
          </cell>
          <cell r="C7">
            <v>21863</v>
          </cell>
        </row>
        <row r="8">
          <cell r="A8">
            <v>1970</v>
          </cell>
          <cell r="B8">
            <v>8618</v>
          </cell>
          <cell r="C8">
            <v>22133</v>
          </cell>
        </row>
        <row r="9">
          <cell r="A9">
            <v>1971</v>
          </cell>
          <cell r="B9">
            <v>8652</v>
          </cell>
          <cell r="C9">
            <v>22332</v>
          </cell>
        </row>
        <row r="10">
          <cell r="A10">
            <v>1972</v>
          </cell>
          <cell r="B10">
            <v>8735</v>
          </cell>
          <cell r="C10">
            <v>22703</v>
          </cell>
        </row>
        <row r="11">
          <cell r="A11">
            <v>1973</v>
          </cell>
          <cell r="B11">
            <v>8839</v>
          </cell>
          <cell r="C11">
            <v>22580</v>
          </cell>
        </row>
        <row r="12">
          <cell r="A12">
            <v>1974</v>
          </cell>
          <cell r="B12">
            <v>8311</v>
          </cell>
          <cell r="C12">
            <v>20581</v>
          </cell>
        </row>
        <row r="13">
          <cell r="A13">
            <v>1975</v>
          </cell>
          <cell r="B13">
            <v>7611</v>
          </cell>
          <cell r="C13">
            <v>20652</v>
          </cell>
        </row>
        <row r="14">
          <cell r="A14">
            <v>1976</v>
          </cell>
          <cell r="B14">
            <v>7610</v>
          </cell>
          <cell r="C14">
            <v>21751</v>
          </cell>
        </row>
        <row r="15">
          <cell r="A15">
            <v>1977</v>
          </cell>
          <cell r="B15">
            <v>7790</v>
          </cell>
          <cell r="C15">
            <v>21678</v>
          </cell>
        </row>
        <row r="16">
          <cell r="A16">
            <v>1978</v>
          </cell>
          <cell r="B16">
            <v>8181</v>
          </cell>
          <cell r="C16">
            <v>22107</v>
          </cell>
        </row>
        <row r="17">
          <cell r="A17">
            <v>1979</v>
          </cell>
          <cell r="B17">
            <v>8264</v>
          </cell>
          <cell r="C17">
            <v>23064</v>
          </cell>
        </row>
        <row r="18">
          <cell r="A18">
            <v>1980</v>
          </cell>
          <cell r="B18">
            <v>7862</v>
          </cell>
          <cell r="C18">
            <v>21788</v>
          </cell>
        </row>
        <row r="19">
          <cell r="A19">
            <v>1981</v>
          </cell>
          <cell r="B19">
            <v>7875</v>
          </cell>
          <cell r="C19">
            <v>21485</v>
          </cell>
        </row>
        <row r="20">
          <cell r="A20">
            <v>1982</v>
          </cell>
          <cell r="B20">
            <v>8061</v>
          </cell>
          <cell r="C20">
            <v>20850</v>
          </cell>
        </row>
        <row r="21">
          <cell r="A21">
            <v>1983</v>
          </cell>
          <cell r="B21">
            <v>6997</v>
          </cell>
          <cell r="C21">
            <v>19434</v>
          </cell>
        </row>
        <row r="22">
          <cell r="A22">
            <v>1984</v>
          </cell>
          <cell r="B22">
            <v>7084</v>
          </cell>
          <cell r="C22">
            <v>19974</v>
          </cell>
        </row>
        <row r="23">
          <cell r="A23">
            <v>1985</v>
          </cell>
          <cell r="B23">
            <v>7057</v>
          </cell>
          <cell r="C23">
            <v>20644</v>
          </cell>
          <cell r="E23">
            <v>17219</v>
          </cell>
        </row>
        <row r="24">
          <cell r="A24">
            <v>1986</v>
          </cell>
          <cell r="B24">
            <v>6719</v>
          </cell>
          <cell r="C24">
            <v>19819</v>
          </cell>
          <cell r="E24">
            <v>17647</v>
          </cell>
        </row>
        <row r="25">
          <cell r="A25">
            <v>1987</v>
          </cell>
          <cell r="B25">
            <v>6085</v>
          </cell>
          <cell r="C25">
            <v>18657</v>
          </cell>
          <cell r="E25">
            <v>18767</v>
          </cell>
        </row>
        <row r="26">
          <cell r="A26">
            <v>1988</v>
          </cell>
          <cell r="B26">
            <v>6101</v>
          </cell>
          <cell r="C26">
            <v>19097</v>
          </cell>
          <cell r="E26">
            <v>20098</v>
          </cell>
        </row>
        <row r="27">
          <cell r="A27">
            <v>1989</v>
          </cell>
          <cell r="B27">
            <v>6310</v>
          </cell>
          <cell r="C27">
            <v>20605</v>
          </cell>
          <cell r="E27">
            <v>21403</v>
          </cell>
        </row>
        <row r="28">
          <cell r="A28">
            <v>1990</v>
          </cell>
          <cell r="B28">
            <v>5728</v>
          </cell>
          <cell r="C28">
            <v>20171</v>
          </cell>
          <cell r="E28">
            <v>21786</v>
          </cell>
        </row>
        <row r="29">
          <cell r="A29">
            <v>1991</v>
          </cell>
          <cell r="B29">
            <v>5167</v>
          </cell>
          <cell r="C29">
            <v>19004</v>
          </cell>
          <cell r="E29">
            <v>21947</v>
          </cell>
        </row>
        <row r="30">
          <cell r="A30">
            <v>1992</v>
          </cell>
          <cell r="B30">
            <v>4694</v>
          </cell>
          <cell r="C30">
            <v>18008</v>
          </cell>
          <cell r="E30">
            <v>22575</v>
          </cell>
        </row>
        <row r="31">
          <cell r="A31">
            <v>1993</v>
          </cell>
          <cell r="B31">
            <v>4010</v>
          </cell>
          <cell r="C31">
            <v>16685</v>
          </cell>
          <cell r="E31">
            <v>22666</v>
          </cell>
        </row>
        <row r="32">
          <cell r="A32">
            <v>1994</v>
          </cell>
          <cell r="B32">
            <v>4643</v>
          </cell>
          <cell r="C32">
            <v>16768</v>
          </cell>
          <cell r="D32">
            <v>35175</v>
          </cell>
          <cell r="E32">
            <v>23300</v>
          </cell>
        </row>
        <row r="33">
          <cell r="A33">
            <v>1995</v>
          </cell>
          <cell r="B33">
            <v>4432</v>
          </cell>
          <cell r="C33">
            <v>16534</v>
          </cell>
          <cell r="D33">
            <v>36000</v>
          </cell>
          <cell r="E33">
            <v>23987</v>
          </cell>
        </row>
        <row r="34">
          <cell r="A34">
            <v>1996</v>
          </cell>
          <cell r="B34">
            <v>3631</v>
          </cell>
          <cell r="C34">
            <v>16073</v>
          </cell>
          <cell r="D34">
            <v>36736</v>
          </cell>
          <cell r="E34">
            <v>24839</v>
          </cell>
        </row>
        <row r="35">
          <cell r="A35">
            <v>1997</v>
          </cell>
          <cell r="B35">
            <v>3652</v>
          </cell>
          <cell r="C35">
            <v>16646</v>
          </cell>
          <cell r="D35">
            <v>37777</v>
          </cell>
          <cell r="E35">
            <v>25452</v>
          </cell>
        </row>
        <row r="36">
          <cell r="A36">
            <v>1998</v>
          </cell>
          <cell r="B36">
            <v>3657</v>
          </cell>
          <cell r="C36">
            <v>16519</v>
          </cell>
          <cell r="D36">
            <v>38582</v>
          </cell>
          <cell r="E36">
            <v>25885</v>
          </cell>
        </row>
        <row r="37">
          <cell r="A37">
            <v>1999</v>
          </cell>
          <cell r="B37">
            <v>3494</v>
          </cell>
          <cell r="C37">
            <v>15415</v>
          </cell>
          <cell r="D37">
            <v>39169</v>
          </cell>
          <cell r="E37">
            <v>26185</v>
          </cell>
        </row>
        <row r="38">
          <cell r="A38">
            <v>2000</v>
          </cell>
          <cell r="B38">
            <v>3304</v>
          </cell>
          <cell r="C38">
            <v>15132</v>
          </cell>
          <cell r="D38">
            <v>39560.980000000003</v>
          </cell>
          <cell r="E38">
            <v>25937</v>
          </cell>
        </row>
        <row r="39">
          <cell r="A39">
            <v>2001</v>
          </cell>
          <cell r="B39">
            <v>3149</v>
          </cell>
          <cell r="C39">
            <v>14724</v>
          </cell>
          <cell r="D39">
            <v>40064.6</v>
          </cell>
          <cell r="E39">
            <v>26342</v>
          </cell>
        </row>
        <row r="40">
          <cell r="A40">
            <v>2002</v>
          </cell>
          <cell r="B40">
            <v>2958</v>
          </cell>
          <cell r="C40">
            <v>14343</v>
          </cell>
          <cell r="D40">
            <v>41534.720000000001</v>
          </cell>
          <cell r="E40">
            <v>27263</v>
          </cell>
        </row>
        <row r="41">
          <cell r="A41">
            <v>2003</v>
          </cell>
          <cell r="B41">
            <v>2796</v>
          </cell>
          <cell r="C41">
            <v>13917</v>
          </cell>
          <cell r="D41">
            <v>42037.63</v>
          </cell>
          <cell r="E41">
            <v>27682</v>
          </cell>
        </row>
        <row r="42">
          <cell r="A42">
            <v>2004</v>
          </cell>
          <cell r="B42">
            <v>4267.18</v>
          </cell>
          <cell r="C42">
            <v>13919</v>
          </cell>
          <cell r="D42">
            <v>42078.22</v>
          </cell>
          <cell r="E42">
            <v>28209</v>
          </cell>
        </row>
        <row r="43">
          <cell r="A43">
            <v>2005</v>
          </cell>
          <cell r="B43">
            <v>4189.51</v>
          </cell>
          <cell r="C43">
            <v>13438</v>
          </cell>
          <cell r="D43">
            <v>42085.98</v>
          </cell>
          <cell r="E43">
            <v>28055</v>
          </cell>
        </row>
        <row r="44">
          <cell r="A44">
            <v>2006</v>
          </cell>
          <cell r="B44">
            <v>4128.95</v>
          </cell>
          <cell r="C44">
            <v>13110</v>
          </cell>
          <cell r="D44">
            <v>43455.839999999997</v>
          </cell>
          <cell r="E44">
            <v>28898</v>
          </cell>
        </row>
        <row r="45">
          <cell r="A45">
            <v>2007</v>
          </cell>
          <cell r="B45">
            <v>3782.8</v>
          </cell>
          <cell r="C45">
            <v>12507</v>
          </cell>
          <cell r="D45">
            <v>43987.97</v>
          </cell>
          <cell r="E45">
            <v>28986</v>
          </cell>
        </row>
        <row r="46">
          <cell r="A46">
            <v>2008</v>
          </cell>
          <cell r="B46">
            <v>3893.04</v>
          </cell>
          <cell r="C46">
            <v>12159</v>
          </cell>
          <cell r="D46">
            <v>43799.44</v>
          </cell>
          <cell r="E46">
            <v>28810</v>
          </cell>
        </row>
        <row r="47">
          <cell r="A47">
            <v>2009</v>
          </cell>
          <cell r="B47">
            <v>3601.47</v>
          </cell>
          <cell r="C47">
            <v>11556</v>
          </cell>
          <cell r="D47">
            <v>43565.66</v>
          </cell>
          <cell r="E47">
            <v>28961</v>
          </cell>
        </row>
        <row r="48">
          <cell r="A48">
            <v>2010</v>
          </cell>
          <cell r="B48">
            <v>3120.65</v>
          </cell>
          <cell r="C48">
            <v>10295</v>
          </cell>
          <cell r="D48">
            <v>43159.91</v>
          </cell>
          <cell r="E48">
            <v>28495</v>
          </cell>
        </row>
        <row r="49">
          <cell r="A49">
            <v>2011</v>
          </cell>
          <cell r="B49">
            <v>3045.48</v>
          </cell>
          <cell r="C49">
            <v>9985</v>
          </cell>
          <cell r="D49">
            <v>43084.59</v>
          </cell>
          <cell r="E49">
            <v>28566</v>
          </cell>
        </row>
        <row r="50">
          <cell r="A50">
            <v>2012</v>
          </cell>
          <cell r="B50">
            <v>3086.37</v>
          </cell>
          <cell r="C50">
            <v>9777</v>
          </cell>
          <cell r="D50">
            <v>43497.71</v>
          </cell>
          <cell r="E50">
            <v>28852</v>
          </cell>
        </row>
        <row r="51">
          <cell r="A51">
            <v>2013</v>
          </cell>
          <cell r="B51">
            <v>2709.24</v>
          </cell>
          <cell r="C51">
            <v>8974</v>
          </cell>
          <cell r="D51">
            <v>43711.09</v>
          </cell>
          <cell r="E51">
            <v>29048</v>
          </cell>
        </row>
        <row r="52">
          <cell r="A52">
            <v>2014</v>
          </cell>
          <cell r="B52">
            <v>2765.82</v>
          </cell>
          <cell r="C52">
            <v>8833</v>
          </cell>
          <cell r="D52">
            <v>44775.56</v>
          </cell>
          <cell r="E52">
            <v>29446</v>
          </cell>
        </row>
        <row r="53">
          <cell r="A53">
            <v>2015</v>
          </cell>
          <cell r="B53">
            <v>2658.01</v>
          </cell>
          <cell r="C53">
            <v>8477</v>
          </cell>
          <cell r="D53">
            <v>45374.400000000001</v>
          </cell>
          <cell r="E53">
            <v>29872</v>
          </cell>
        </row>
        <row r="54">
          <cell r="A54">
            <v>2016</v>
          </cell>
          <cell r="B54">
            <v>2653.89</v>
          </cell>
          <cell r="C54">
            <v>8355</v>
          </cell>
          <cell r="D54">
            <v>46842.54</v>
          </cell>
          <cell r="E54">
            <v>30848</v>
          </cell>
        </row>
        <row r="55">
          <cell r="A55">
            <v>2017</v>
          </cell>
          <cell r="B55">
            <v>2401.1</v>
          </cell>
          <cell r="C55">
            <v>7118</v>
          </cell>
          <cell r="D55">
            <v>48045.24</v>
          </cell>
          <cell r="E55">
            <v>31405</v>
          </cell>
        </row>
        <row r="56">
          <cell r="A56">
            <v>2018</v>
          </cell>
          <cell r="B56">
            <v>2334.29</v>
          </cell>
          <cell r="C56">
            <v>6432</v>
          </cell>
          <cell r="D56">
            <v>48186.69</v>
          </cell>
          <cell r="E56">
            <v>31542</v>
          </cell>
        </row>
        <row r="57">
          <cell r="A57">
            <v>2019</v>
          </cell>
          <cell r="B57">
            <v>2238.36</v>
          </cell>
          <cell r="C57">
            <v>5773</v>
          </cell>
          <cell r="D57">
            <v>48712.57</v>
          </cell>
          <cell r="E57">
            <v>32211</v>
          </cell>
        </row>
        <row r="58">
          <cell r="A58">
            <v>2020</v>
          </cell>
          <cell r="B58">
            <v>1497</v>
          </cell>
          <cell r="C58">
            <v>3897</v>
          </cell>
          <cell r="D58">
            <v>37882.720000000001</v>
          </cell>
          <cell r="E58">
            <v>23941</v>
          </cell>
        </row>
        <row r="59">
          <cell r="A59">
            <v>2021</v>
          </cell>
          <cell r="B59">
            <v>1580</v>
          </cell>
          <cell r="C59">
            <v>3907</v>
          </cell>
          <cell r="D59">
            <v>43410.05</v>
          </cell>
          <cell r="E59">
            <v>27502.02</v>
          </cell>
        </row>
        <row r="60">
          <cell r="A60">
            <v>2022</v>
          </cell>
          <cell r="B60">
            <v>1685</v>
          </cell>
          <cell r="C60">
            <v>4149</v>
          </cell>
          <cell r="D60">
            <v>47379</v>
          </cell>
          <cell r="E60">
            <v>30371</v>
          </cell>
        </row>
        <row r="61">
          <cell r="A61">
            <v>2023</v>
          </cell>
          <cell r="B61">
            <v>1847</v>
          </cell>
          <cell r="C61">
            <v>4251</v>
          </cell>
          <cell r="D61">
            <v>48421</v>
          </cell>
          <cell r="E61">
            <v>31199</v>
          </cell>
        </row>
      </sheetData>
      <sheetData sheetId="2"/>
      <sheetData sheetId="3">
        <row r="11">
          <cell r="AA11" t="str">
            <v>Lower</v>
          </cell>
          <cell r="AB11" t="str">
            <v>Upper</v>
          </cell>
          <cell r="AC11" t="str">
            <v>Deaths</v>
          </cell>
        </row>
        <row r="12">
          <cell r="Z12">
            <v>1949</v>
          </cell>
          <cell r="AA12">
            <v>492.75863912416008</v>
          </cell>
          <cell r="AB12">
            <v>585.64136087584006</v>
          </cell>
          <cell r="AC12">
            <v>535</v>
          </cell>
        </row>
        <row r="13">
          <cell r="Z13">
            <v>1950</v>
          </cell>
          <cell r="AA13">
            <v>479.55678894318157</v>
          </cell>
          <cell r="AB13">
            <v>571.24321105681838</v>
          </cell>
          <cell r="AC13">
            <v>529</v>
          </cell>
        </row>
        <row r="14">
          <cell r="Z14">
            <v>1951</v>
          </cell>
          <cell r="AA14">
            <v>488.16581351424031</v>
          </cell>
          <cell r="AB14">
            <v>580.63418648575964</v>
          </cell>
          <cell r="AC14">
            <v>544</v>
          </cell>
        </row>
        <row r="15">
          <cell r="Z15">
            <v>1952</v>
          </cell>
          <cell r="AA15">
            <v>490.07937824251491</v>
          </cell>
          <cell r="AB15">
            <v>582.72062175748511</v>
          </cell>
          <cell r="AC15">
            <v>485</v>
          </cell>
        </row>
        <row r="16">
          <cell r="Z16">
            <v>1953</v>
          </cell>
          <cell r="AA16">
            <v>505.58510874201664</v>
          </cell>
          <cell r="AB16">
            <v>599.61489125798334</v>
          </cell>
          <cell r="AC16">
            <v>579</v>
          </cell>
        </row>
        <row r="17">
          <cell r="Z17">
            <v>1954</v>
          </cell>
          <cell r="AA17">
            <v>504.81915283863003</v>
          </cell>
          <cell r="AB17">
            <v>598.78084716136982</v>
          </cell>
          <cell r="AC17">
            <v>545</v>
          </cell>
        </row>
        <row r="18">
          <cell r="Z18">
            <v>1955</v>
          </cell>
          <cell r="AA18">
            <v>517.26895751195855</v>
          </cell>
          <cell r="AB18">
            <v>612.33104248804136</v>
          </cell>
          <cell r="AC18">
            <v>610</v>
          </cell>
        </row>
        <row r="19">
          <cell r="Z19">
            <v>1956</v>
          </cell>
          <cell r="AA19">
            <v>522.25065445474672</v>
          </cell>
          <cell r="AB19">
            <v>617.74934554525328</v>
          </cell>
          <cell r="AC19">
            <v>540</v>
          </cell>
        </row>
        <row r="20">
          <cell r="Z20">
            <v>1957</v>
          </cell>
          <cell r="AA20">
            <v>533.55893865180815</v>
          </cell>
          <cell r="AB20">
            <v>630.04106134819176</v>
          </cell>
          <cell r="AC20">
            <v>550</v>
          </cell>
        </row>
        <row r="21">
          <cell r="Z21">
            <v>1958</v>
          </cell>
          <cell r="AA21">
            <v>540.84487668638872</v>
          </cell>
          <cell r="AB21">
            <v>637.95512331361124</v>
          </cell>
          <cell r="AC21">
            <v>605</v>
          </cell>
        </row>
        <row r="22">
          <cell r="Z22">
            <v>1959</v>
          </cell>
          <cell r="AA22">
            <v>565.97742449247517</v>
          </cell>
          <cell r="AB22">
            <v>665.22257550752488</v>
          </cell>
          <cell r="AC22">
            <v>604</v>
          </cell>
        </row>
        <row r="23">
          <cell r="Z23">
            <v>1960</v>
          </cell>
          <cell r="AA23">
            <v>587.86684256846797</v>
          </cell>
          <cell r="AB23">
            <v>688.93315743153198</v>
          </cell>
          <cell r="AC23">
            <v>648</v>
          </cell>
        </row>
        <row r="24">
          <cell r="Z24">
            <v>1961</v>
          </cell>
          <cell r="AA24">
            <v>608.42685526464231</v>
          </cell>
          <cell r="AB24">
            <v>711.1731447353576</v>
          </cell>
          <cell r="AC24">
            <v>671</v>
          </cell>
        </row>
        <row r="25">
          <cell r="Z25">
            <v>1962</v>
          </cell>
          <cell r="AA25">
            <v>637.27191227543108</v>
          </cell>
          <cell r="AB25">
            <v>742.32808772456883</v>
          </cell>
          <cell r="AC25">
            <v>664</v>
          </cell>
        </row>
        <row r="26">
          <cell r="Z26">
            <v>1963</v>
          </cell>
          <cell r="AA26">
            <v>655.55340386466003</v>
          </cell>
          <cell r="AB26">
            <v>762.04659613533988</v>
          </cell>
          <cell r="AC26">
            <v>712</v>
          </cell>
        </row>
        <row r="27">
          <cell r="Z27">
            <v>1964</v>
          </cell>
          <cell r="AA27">
            <v>678.46683087052816</v>
          </cell>
          <cell r="AB27">
            <v>786.73316912947189</v>
          </cell>
          <cell r="AC27">
            <v>754</v>
          </cell>
        </row>
        <row r="28">
          <cell r="Z28">
            <v>1965</v>
          </cell>
          <cell r="AA28">
            <v>700.43091778099256</v>
          </cell>
          <cell r="AB28">
            <v>810.3690822190074</v>
          </cell>
          <cell r="AC28">
            <v>743</v>
          </cell>
        </row>
        <row r="29">
          <cell r="Z29">
            <v>1966</v>
          </cell>
          <cell r="AA29">
            <v>711.41769235577124</v>
          </cell>
          <cell r="AB29">
            <v>822.18230764422867</v>
          </cell>
          <cell r="AC29">
            <v>790</v>
          </cell>
        </row>
        <row r="30">
          <cell r="Z30">
            <v>1967</v>
          </cell>
          <cell r="AA30">
            <v>738.02979510415094</v>
          </cell>
          <cell r="AB30">
            <v>850.77020489584902</v>
          </cell>
          <cell r="AC30">
            <v>778</v>
          </cell>
        </row>
        <row r="31">
          <cell r="Z31">
            <v>1968</v>
          </cell>
          <cell r="AA31">
            <v>751.9211814468689</v>
          </cell>
          <cell r="AB31">
            <v>865.67881855313101</v>
          </cell>
          <cell r="AC31">
            <v>769</v>
          </cell>
        </row>
        <row r="32">
          <cell r="Z32">
            <v>1969</v>
          </cell>
          <cell r="AA32">
            <v>766.58919962237076</v>
          </cell>
          <cell r="AB32">
            <v>881.41080037762924</v>
          </cell>
          <cell r="AC32">
            <v>892</v>
          </cell>
        </row>
        <row r="33">
          <cell r="Z33">
            <v>1970</v>
          </cell>
          <cell r="AA33">
            <v>781.4551986801232</v>
          </cell>
          <cell r="AB33">
            <v>897.34480131987675</v>
          </cell>
          <cell r="AC33">
            <v>815</v>
          </cell>
        </row>
        <row r="34">
          <cell r="R34" t="str">
            <v>Lower</v>
          </cell>
          <cell r="S34" t="str">
            <v>Upper</v>
          </cell>
          <cell r="T34" t="str">
            <v>Fatal collisions</v>
          </cell>
          <cell r="Z34">
            <v>1971</v>
          </cell>
          <cell r="AA34">
            <v>798.06454066123683</v>
          </cell>
          <cell r="AB34">
            <v>915.13545933876321</v>
          </cell>
          <cell r="AC34">
            <v>866</v>
          </cell>
        </row>
        <row r="35">
          <cell r="Q35">
            <v>1972</v>
          </cell>
          <cell r="R35">
            <v>716.23742266597048</v>
          </cell>
          <cell r="S35">
            <v>827.36257733402942</v>
          </cell>
          <cell r="T35">
            <v>770</v>
          </cell>
          <cell r="Z35">
            <v>1972</v>
          </cell>
          <cell r="AA35">
            <v>785.12418747877916</v>
          </cell>
          <cell r="AB35">
            <v>901.27581252122093</v>
          </cell>
          <cell r="AC35">
            <v>855</v>
          </cell>
        </row>
        <row r="36">
          <cell r="Q36">
            <v>1973</v>
          </cell>
          <cell r="R36">
            <v>704.86380499163909</v>
          </cell>
          <cell r="S36">
            <v>815.13619500836091</v>
          </cell>
          <cell r="T36">
            <v>783</v>
          </cell>
          <cell r="Z36">
            <v>1973</v>
          </cell>
          <cell r="AA36">
            <v>776.24188368722537</v>
          </cell>
          <cell r="AB36">
            <v>891.75811631277463</v>
          </cell>
          <cell r="AC36">
            <v>855</v>
          </cell>
        </row>
        <row r="37">
          <cell r="Q37">
            <v>1974</v>
          </cell>
          <cell r="R37">
            <v>685.97941565914607</v>
          </cell>
          <cell r="S37">
            <v>794.82058434085388</v>
          </cell>
          <cell r="T37">
            <v>763</v>
          </cell>
          <cell r="Z37">
            <v>1974</v>
          </cell>
          <cell r="AA37">
            <v>760.21958377206408</v>
          </cell>
          <cell r="AB37">
            <v>874.58041622793587</v>
          </cell>
          <cell r="AC37">
            <v>825</v>
          </cell>
        </row>
        <row r="38">
          <cell r="Q38">
            <v>1975</v>
          </cell>
          <cell r="R38">
            <v>677.69639568383627</v>
          </cell>
          <cell r="S38">
            <v>785.90360431616364</v>
          </cell>
          <cell r="T38">
            <v>699</v>
          </cell>
          <cell r="Z38">
            <v>1975</v>
          </cell>
          <cell r="AA38">
            <v>751.72821437654693</v>
          </cell>
          <cell r="AB38">
            <v>865.47178562345312</v>
          </cell>
          <cell r="AC38">
            <v>769</v>
          </cell>
        </row>
        <row r="39">
          <cell r="Q39">
            <v>1976</v>
          </cell>
          <cell r="R39">
            <v>669.22268136100502</v>
          </cell>
          <cell r="S39">
            <v>776.77731863899498</v>
          </cell>
          <cell r="T39">
            <v>687</v>
          </cell>
          <cell r="Z39">
            <v>1976</v>
          </cell>
          <cell r="AA39">
            <v>744.97491721860354</v>
          </cell>
          <cell r="AB39">
            <v>858.22508278139651</v>
          </cell>
          <cell r="AC39">
            <v>783</v>
          </cell>
        </row>
        <row r="40">
          <cell r="Q40">
            <v>1977</v>
          </cell>
          <cell r="R40">
            <v>662.48364735896143</v>
          </cell>
          <cell r="S40">
            <v>769.51635264103857</v>
          </cell>
          <cell r="T40">
            <v>727</v>
          </cell>
          <cell r="Z40">
            <v>1977</v>
          </cell>
          <cell r="AA40">
            <v>742.08097665387345</v>
          </cell>
          <cell r="AB40">
            <v>855.1190233461266</v>
          </cell>
          <cell r="AC40">
            <v>811</v>
          </cell>
        </row>
        <row r="41">
          <cell r="Q41">
            <v>1978</v>
          </cell>
          <cell r="R41">
            <v>651.89632781059299</v>
          </cell>
          <cell r="S41">
            <v>758.10367218940701</v>
          </cell>
          <cell r="T41">
            <v>739</v>
          </cell>
          <cell r="Z41">
            <v>1978</v>
          </cell>
          <cell r="AA41">
            <v>728.7714358563419</v>
          </cell>
          <cell r="AB41">
            <v>840.82856414365801</v>
          </cell>
          <cell r="AC41">
            <v>820</v>
          </cell>
        </row>
        <row r="42">
          <cell r="Q42">
            <v>1979</v>
          </cell>
          <cell r="R42">
            <v>637.07952780105654</v>
          </cell>
          <cell r="S42">
            <v>742.1204721989435</v>
          </cell>
          <cell r="T42">
            <v>728</v>
          </cell>
          <cell r="Z42">
            <v>1979</v>
          </cell>
          <cell r="AA42">
            <v>708.3333735424352</v>
          </cell>
          <cell r="AB42">
            <v>818.86662645756485</v>
          </cell>
          <cell r="AC42">
            <v>810</v>
          </cell>
        </row>
        <row r="43">
          <cell r="Q43">
            <v>1980</v>
          </cell>
          <cell r="R43">
            <v>620.34635981919882</v>
          </cell>
          <cell r="S43">
            <v>724.05364018080127</v>
          </cell>
          <cell r="T43">
            <v>644</v>
          </cell>
          <cell r="Z43">
            <v>1980</v>
          </cell>
          <cell r="AA43">
            <v>687.13533255403104</v>
          </cell>
          <cell r="AB43">
            <v>796.06466744596901</v>
          </cell>
          <cell r="AC43">
            <v>700</v>
          </cell>
        </row>
        <row r="44">
          <cell r="Q44">
            <v>1981</v>
          </cell>
          <cell r="R44">
            <v>587.4826762387396</v>
          </cell>
          <cell r="S44">
            <v>688.5173237612604</v>
          </cell>
          <cell r="T44">
            <v>610</v>
          </cell>
          <cell r="Z44">
            <v>1981</v>
          </cell>
          <cell r="AA44">
            <v>649.39433992487216</v>
          </cell>
          <cell r="AB44">
            <v>755.4056600751278</v>
          </cell>
          <cell r="AC44">
            <v>677</v>
          </cell>
        </row>
        <row r="45">
          <cell r="Q45">
            <v>1982</v>
          </cell>
          <cell r="R45">
            <v>550.81837079067293</v>
          </cell>
          <cell r="S45">
            <v>648.78162920932698</v>
          </cell>
          <cell r="T45">
            <v>640</v>
          </cell>
          <cell r="Z45">
            <v>1982</v>
          </cell>
          <cell r="AA45">
            <v>608.81128528558054</v>
          </cell>
          <cell r="AB45">
            <v>711.58871471441955</v>
          </cell>
          <cell r="AC45">
            <v>701</v>
          </cell>
        </row>
        <row r="46">
          <cell r="Q46">
            <v>1983</v>
          </cell>
          <cell r="R46">
            <v>532.79211682722416</v>
          </cell>
          <cell r="S46">
            <v>629.20788317277584</v>
          </cell>
          <cell r="T46">
            <v>568</v>
          </cell>
          <cell r="Z46">
            <v>1983</v>
          </cell>
          <cell r="AA46">
            <v>589.97984591094178</v>
          </cell>
          <cell r="AB46">
            <v>691.22015408905827</v>
          </cell>
          <cell r="AC46">
            <v>624</v>
          </cell>
        </row>
        <row r="47">
          <cell r="Q47">
            <v>1984</v>
          </cell>
          <cell r="R47">
            <v>518.80168070194077</v>
          </cell>
          <cell r="S47">
            <v>613.99831929805919</v>
          </cell>
          <cell r="T47">
            <v>537</v>
          </cell>
          <cell r="Z47">
            <v>1984</v>
          </cell>
          <cell r="AA47">
            <v>575.38400255918111</v>
          </cell>
          <cell r="AB47">
            <v>675.41599744081884</v>
          </cell>
          <cell r="AC47">
            <v>599</v>
          </cell>
        </row>
        <row r="48">
          <cell r="Q48">
            <v>1985</v>
          </cell>
          <cell r="R48">
            <v>495.24680462095</v>
          </cell>
          <cell r="S48">
            <v>588.35319537904991</v>
          </cell>
          <cell r="T48">
            <v>550</v>
          </cell>
          <cell r="Z48">
            <v>1985</v>
          </cell>
          <cell r="AA48">
            <v>547.55739564683302</v>
          </cell>
          <cell r="AB48">
            <v>645.24260435316694</v>
          </cell>
          <cell r="AC48">
            <v>602</v>
          </cell>
        </row>
        <row r="49">
          <cell r="Q49">
            <v>1986</v>
          </cell>
          <cell r="R49">
            <v>482.04349882769577</v>
          </cell>
          <cell r="S49">
            <v>573.95650117230423</v>
          </cell>
          <cell r="T49">
            <v>537</v>
          </cell>
          <cell r="Z49">
            <v>1986</v>
          </cell>
          <cell r="AA49">
            <v>534.13406998720529</v>
          </cell>
          <cell r="AB49">
            <v>630.66593001279466</v>
          </cell>
          <cell r="AC49">
            <v>601</v>
          </cell>
        </row>
        <row r="50">
          <cell r="Q50">
            <v>1987</v>
          </cell>
          <cell r="R50">
            <v>474.20175441971475</v>
          </cell>
          <cell r="S50">
            <v>565.39824558028522</v>
          </cell>
          <cell r="T50">
            <v>517</v>
          </cell>
          <cell r="Z50">
            <v>1987</v>
          </cell>
          <cell r="AA50">
            <v>525.3168087947347</v>
          </cell>
          <cell r="AB50">
            <v>621.08319120526539</v>
          </cell>
          <cell r="AC50">
            <v>556</v>
          </cell>
        </row>
        <row r="51">
          <cell r="Q51">
            <v>1988</v>
          </cell>
          <cell r="R51">
            <v>462.92228932166142</v>
          </cell>
          <cell r="S51">
            <v>553.07771067833858</v>
          </cell>
          <cell r="T51">
            <v>499</v>
          </cell>
          <cell r="Z51">
            <v>1988</v>
          </cell>
          <cell r="AA51">
            <v>514.58692163548119</v>
          </cell>
          <cell r="AB51">
            <v>609.41307836451881</v>
          </cell>
          <cell r="AC51">
            <v>554</v>
          </cell>
        </row>
        <row r="52">
          <cell r="Q52">
            <v>1989</v>
          </cell>
          <cell r="R52">
            <v>444.96426783696239</v>
          </cell>
          <cell r="S52">
            <v>533.43573216303764</v>
          </cell>
          <cell r="T52">
            <v>496</v>
          </cell>
          <cell r="Z52">
            <v>1989</v>
          </cell>
          <cell r="AA52">
            <v>493.52419984551102</v>
          </cell>
          <cell r="AB52">
            <v>586.47580015448898</v>
          </cell>
          <cell r="AC52">
            <v>553</v>
          </cell>
        </row>
        <row r="53">
          <cell r="Q53">
            <v>1990</v>
          </cell>
          <cell r="R53">
            <v>427.59493117157859</v>
          </cell>
          <cell r="S53">
            <v>514.40506882842146</v>
          </cell>
          <cell r="T53">
            <v>491</v>
          </cell>
          <cell r="Z53">
            <v>1990</v>
          </cell>
          <cell r="AA53">
            <v>475.73163020207528</v>
          </cell>
          <cell r="AB53">
            <v>567.06836979792467</v>
          </cell>
          <cell r="AC53">
            <v>546</v>
          </cell>
        </row>
        <row r="54">
          <cell r="Q54">
            <v>1991</v>
          </cell>
          <cell r="R54">
            <v>400.90486964030163</v>
          </cell>
          <cell r="S54">
            <v>485.09513035969837</v>
          </cell>
          <cell r="T54">
            <v>443</v>
          </cell>
          <cell r="Z54">
            <v>1991</v>
          </cell>
          <cell r="AA54">
            <v>446.1100462858675</v>
          </cell>
          <cell r="AB54">
            <v>534.68995371413246</v>
          </cell>
          <cell r="AC54">
            <v>491</v>
          </cell>
        </row>
        <row r="55">
          <cell r="Q55">
            <v>1992</v>
          </cell>
          <cell r="R55">
            <v>367.22178805345641</v>
          </cell>
          <cell r="S55">
            <v>447.97821194654364</v>
          </cell>
          <cell r="T55">
            <v>426</v>
          </cell>
          <cell r="Z55">
            <v>1992</v>
          </cell>
          <cell r="AA55">
            <v>409.86060649233463</v>
          </cell>
          <cell r="AB55">
            <v>494.93939350766533</v>
          </cell>
          <cell r="AC55">
            <v>463</v>
          </cell>
        </row>
        <row r="56">
          <cell r="Q56">
            <v>1993</v>
          </cell>
          <cell r="R56">
            <v>342.53083056936072</v>
          </cell>
          <cell r="S56">
            <v>420.66916943063933</v>
          </cell>
          <cell r="T56">
            <v>359</v>
          </cell>
          <cell r="Z56">
            <v>1993</v>
          </cell>
          <cell r="AA56">
            <v>383.7689437438234</v>
          </cell>
          <cell r="AB56">
            <v>466.2310562561766</v>
          </cell>
          <cell r="AC56">
            <v>399</v>
          </cell>
        </row>
        <row r="57">
          <cell r="Q57">
            <v>1994</v>
          </cell>
          <cell r="R57">
            <v>318.45347698131656</v>
          </cell>
          <cell r="S57">
            <v>393.94652301868342</v>
          </cell>
          <cell r="T57">
            <v>319</v>
          </cell>
          <cell r="Z57">
            <v>1994</v>
          </cell>
          <cell r="AA57">
            <v>358.29010147845526</v>
          </cell>
          <cell r="AB57">
            <v>438.10989852154472</v>
          </cell>
          <cell r="AC57">
            <v>363</v>
          </cell>
        </row>
        <row r="58">
          <cell r="Q58">
            <v>1995</v>
          </cell>
          <cell r="R58">
            <v>302.17609472095609</v>
          </cell>
          <cell r="S58">
            <v>375.82390527904391</v>
          </cell>
          <cell r="T58">
            <v>361</v>
          </cell>
          <cell r="Z58">
            <v>1995</v>
          </cell>
          <cell r="AA58">
            <v>341.96155740811372</v>
          </cell>
          <cell r="AB58">
            <v>420.03844259188628</v>
          </cell>
          <cell r="AC58">
            <v>409</v>
          </cell>
        </row>
        <row r="59">
          <cell r="Q59">
            <v>1996</v>
          </cell>
          <cell r="R59">
            <v>298.39398956455375</v>
          </cell>
          <cell r="S59">
            <v>371.60601043544625</v>
          </cell>
          <cell r="T59">
            <v>316</v>
          </cell>
          <cell r="Z59">
            <v>1996</v>
          </cell>
          <cell r="AA59">
            <v>339.30527027989524</v>
          </cell>
          <cell r="AB59">
            <v>417.09472972010474</v>
          </cell>
          <cell r="AC59">
            <v>357</v>
          </cell>
        </row>
        <row r="60">
          <cell r="Q60">
            <v>1997</v>
          </cell>
          <cell r="R60">
            <v>291.96741797773723</v>
          </cell>
          <cell r="S60">
            <v>364.43258202226275</v>
          </cell>
          <cell r="T60">
            <v>340</v>
          </cell>
          <cell r="Z60">
            <v>1997</v>
          </cell>
          <cell r="AA60">
            <v>329.25420492413804</v>
          </cell>
          <cell r="AB60">
            <v>405.94579507586201</v>
          </cell>
          <cell r="AC60">
            <v>377</v>
          </cell>
        </row>
        <row r="61">
          <cell r="Q61">
            <v>1998</v>
          </cell>
          <cell r="R61">
            <v>279.88099100481543</v>
          </cell>
          <cell r="S61">
            <v>350.91900899518453</v>
          </cell>
          <cell r="T61">
            <v>339</v>
          </cell>
          <cell r="Z61">
            <v>1998</v>
          </cell>
          <cell r="AA61">
            <v>313.53001200960961</v>
          </cell>
          <cell r="AB61">
            <v>388.46998799039039</v>
          </cell>
          <cell r="AC61">
            <v>385</v>
          </cell>
        </row>
        <row r="62">
          <cell r="Q62">
            <v>1999</v>
          </cell>
          <cell r="R62">
            <v>278.5599097066613</v>
          </cell>
          <cell r="S62">
            <v>349.4400902933387</v>
          </cell>
          <cell r="T62">
            <v>285</v>
          </cell>
          <cell r="Z62">
            <v>1999</v>
          </cell>
          <cell r="AA62">
            <v>311.82621239424611</v>
          </cell>
          <cell r="AB62">
            <v>386.57378760575386</v>
          </cell>
          <cell r="AC62">
            <v>310</v>
          </cell>
        </row>
        <row r="63">
          <cell r="Q63">
            <v>2000</v>
          </cell>
          <cell r="R63">
            <v>266.11282657811392</v>
          </cell>
          <cell r="S63">
            <v>335.4871734218861</v>
          </cell>
          <cell r="T63">
            <v>297</v>
          </cell>
          <cell r="Z63">
            <v>2000</v>
          </cell>
          <cell r="AA63">
            <v>298.01585042672173</v>
          </cell>
          <cell r="AB63">
            <v>371.18414957327832</v>
          </cell>
          <cell r="AC63">
            <v>326</v>
          </cell>
        </row>
        <row r="64">
          <cell r="Q64">
            <v>2001</v>
          </cell>
          <cell r="R64">
            <v>258.95383233119361</v>
          </cell>
          <cell r="S64">
            <v>327.44616766880637</v>
          </cell>
          <cell r="T64">
            <v>309</v>
          </cell>
          <cell r="Z64">
            <v>2001</v>
          </cell>
          <cell r="AA64">
            <v>288.75558295657981</v>
          </cell>
          <cell r="AB64">
            <v>360.84441704342021</v>
          </cell>
          <cell r="AC64">
            <v>348</v>
          </cell>
        </row>
        <row r="65">
          <cell r="Q65">
            <v>2002</v>
          </cell>
          <cell r="R65">
            <v>258.57720058206809</v>
          </cell>
          <cell r="S65">
            <v>327.02279941793194</v>
          </cell>
          <cell r="T65">
            <v>274</v>
          </cell>
          <cell r="Z65">
            <v>2002</v>
          </cell>
          <cell r="AA65">
            <v>288.37778463225783</v>
          </cell>
          <cell r="AB65">
            <v>360.42221536774213</v>
          </cell>
          <cell r="AC65">
            <v>304</v>
          </cell>
        </row>
        <row r="66">
          <cell r="Q66">
            <v>2003</v>
          </cell>
          <cell r="R66">
            <v>252.36510676830795</v>
          </cell>
          <cell r="S66">
            <v>320.03489323169202</v>
          </cell>
          <cell r="T66">
            <v>301</v>
          </cell>
          <cell r="Z66">
            <v>2003</v>
          </cell>
          <cell r="AA66">
            <v>280.82472768902534</v>
          </cell>
          <cell r="AB66">
            <v>351.97527231097462</v>
          </cell>
          <cell r="AC66">
            <v>336</v>
          </cell>
        </row>
        <row r="67">
          <cell r="Q67">
            <v>2004</v>
          </cell>
          <cell r="R67">
            <v>249.35479231747854</v>
          </cell>
          <cell r="S67">
            <v>316.64520768252146</v>
          </cell>
          <cell r="T67">
            <v>283</v>
          </cell>
          <cell r="Z67">
            <v>2004</v>
          </cell>
          <cell r="AA67">
            <v>274.40909208332357</v>
          </cell>
          <cell r="AB67">
            <v>344.79090791667647</v>
          </cell>
          <cell r="AC67">
            <v>308</v>
          </cell>
        </row>
        <row r="68">
          <cell r="Q68">
            <v>2005</v>
          </cell>
          <cell r="R68">
            <v>245.78144228127132</v>
          </cell>
          <cell r="S68">
            <v>312.61855771872865</v>
          </cell>
          <cell r="T68">
            <v>264</v>
          </cell>
          <cell r="Z68">
            <v>2005</v>
          </cell>
          <cell r="AA68">
            <v>270.07150160685404</v>
          </cell>
          <cell r="AB68">
            <v>339.92849839314596</v>
          </cell>
          <cell r="AC68">
            <v>286</v>
          </cell>
        </row>
        <row r="69">
          <cell r="Q69">
            <v>2006</v>
          </cell>
          <cell r="R69">
            <v>235.25858891251019</v>
          </cell>
          <cell r="S69">
            <v>300.74141108748978</v>
          </cell>
          <cell r="T69">
            <v>293</v>
          </cell>
          <cell r="Z69">
            <v>2006</v>
          </cell>
          <cell r="AA69">
            <v>257.63569113826537</v>
          </cell>
          <cell r="AB69">
            <v>325.96430886173465</v>
          </cell>
          <cell r="AC69">
            <v>314</v>
          </cell>
        </row>
        <row r="70">
          <cell r="Q70">
            <v>2007</v>
          </cell>
          <cell r="R70">
            <v>218.93929880751216</v>
          </cell>
          <cell r="S70">
            <v>282.26070119248783</v>
          </cell>
          <cell r="T70">
            <v>255</v>
          </cell>
          <cell r="Z70">
            <v>2007</v>
          </cell>
          <cell r="AA70">
            <v>240.33037647628868</v>
          </cell>
          <cell r="AB70">
            <v>306.46962352371128</v>
          </cell>
          <cell r="AC70">
            <v>281</v>
          </cell>
        </row>
        <row r="71">
          <cell r="Q71">
            <v>2008</v>
          </cell>
          <cell r="R71">
            <v>204.90146583304016</v>
          </cell>
          <cell r="S71">
            <v>266.29853416695983</v>
          </cell>
          <cell r="T71">
            <v>245</v>
          </cell>
          <cell r="Z71">
            <v>2008</v>
          </cell>
          <cell r="AA71">
            <v>225.68769706171793</v>
          </cell>
          <cell r="AB71">
            <v>289.9123029382821</v>
          </cell>
          <cell r="AC71">
            <v>270</v>
          </cell>
        </row>
        <row r="72">
          <cell r="Q72">
            <v>2009</v>
          </cell>
          <cell r="R72">
            <v>182.87956044287793</v>
          </cell>
          <cell r="S72">
            <v>241.12043955712207</v>
          </cell>
          <cell r="T72">
            <v>196</v>
          </cell>
          <cell r="Z72">
            <v>2009</v>
          </cell>
          <cell r="AA72">
            <v>201.53690757654437</v>
          </cell>
          <cell r="AB72">
            <v>262.46309242345563</v>
          </cell>
          <cell r="AC72">
            <v>216</v>
          </cell>
        </row>
        <row r="73">
          <cell r="Q73">
            <v>2010</v>
          </cell>
          <cell r="R73">
            <v>165.58633429409207</v>
          </cell>
          <cell r="S73">
            <v>221.21366570590794</v>
          </cell>
          <cell r="T73">
            <v>189</v>
          </cell>
          <cell r="Z73">
            <v>2010</v>
          </cell>
          <cell r="AA73">
            <v>181.94832190733212</v>
          </cell>
          <cell r="AB73">
            <v>240.05167809266788</v>
          </cell>
          <cell r="AC73">
            <v>208</v>
          </cell>
        </row>
        <row r="74">
          <cell r="Q74">
            <v>2011</v>
          </cell>
          <cell r="R74">
            <v>149.65193039032781</v>
          </cell>
          <cell r="S74">
            <v>202.74806960967217</v>
          </cell>
          <cell r="T74">
            <v>175</v>
          </cell>
          <cell r="Z74">
            <v>2011</v>
          </cell>
          <cell r="AA74">
            <v>163.73052223116599</v>
          </cell>
          <cell r="AB74">
            <v>219.06947776883402</v>
          </cell>
          <cell r="AC74">
            <v>185</v>
          </cell>
        </row>
        <row r="75">
          <cell r="Q75">
            <v>2012</v>
          </cell>
          <cell r="R75">
            <v>146.87890579782064</v>
          </cell>
          <cell r="S75">
            <v>199.52109420217934</v>
          </cell>
          <cell r="T75">
            <v>162</v>
          </cell>
          <cell r="Z75">
            <v>2012</v>
          </cell>
          <cell r="AA75">
            <v>161.31909754029175</v>
          </cell>
          <cell r="AB75">
            <v>216.28090245970827</v>
          </cell>
          <cell r="AC75">
            <v>176</v>
          </cell>
        </row>
        <row r="76">
          <cell r="Q76">
            <v>2013</v>
          </cell>
          <cell r="R76">
            <v>140.9697851344593</v>
          </cell>
          <cell r="S76">
            <v>192.63021486554072</v>
          </cell>
          <cell r="T76">
            <v>159</v>
          </cell>
          <cell r="Z76">
            <v>2013</v>
          </cell>
          <cell r="AA76">
            <v>153.90762189764544</v>
          </cell>
          <cell r="AB76">
            <v>207.69237810235458</v>
          </cell>
          <cell r="AC76">
            <v>172</v>
          </cell>
        </row>
        <row r="77">
          <cell r="Q77">
            <v>2014</v>
          </cell>
          <cell r="R77">
            <v>140.9697851344593</v>
          </cell>
          <cell r="S77">
            <v>192.63021486554072</v>
          </cell>
          <cell r="T77">
            <v>181</v>
          </cell>
          <cell r="Z77">
            <v>2014</v>
          </cell>
          <cell r="AA77">
            <v>155.01852487353591</v>
          </cell>
          <cell r="AB77">
            <v>208.98147512646409</v>
          </cell>
          <cell r="AC77">
            <v>203</v>
          </cell>
        </row>
        <row r="78">
          <cell r="Q78">
            <v>2015</v>
          </cell>
          <cell r="R78">
            <v>136.91274828468161</v>
          </cell>
          <cell r="S78">
            <v>187.8872517153184</v>
          </cell>
          <cell r="T78">
            <v>157</v>
          </cell>
          <cell r="Z78">
            <v>2015</v>
          </cell>
          <cell r="AA78">
            <v>149.28208152965246</v>
          </cell>
          <cell r="AB78">
            <v>202.31791847034756</v>
          </cell>
          <cell r="AC78">
            <v>168</v>
          </cell>
        </row>
        <row r="79">
          <cell r="Q79">
            <v>2016</v>
          </cell>
          <cell r="R79">
            <v>135.25438894009457</v>
          </cell>
          <cell r="S79">
            <v>185.94561105990542</v>
          </cell>
          <cell r="T79">
            <v>175</v>
          </cell>
          <cell r="Z79">
            <v>2016</v>
          </cell>
          <cell r="AA79">
            <v>147.24852945279903</v>
          </cell>
          <cell r="AB79">
            <v>199.95147054720096</v>
          </cell>
          <cell r="AC79">
            <v>191</v>
          </cell>
        </row>
        <row r="80">
          <cell r="Q80">
            <v>2017</v>
          </cell>
          <cell r="R80">
            <v>130.83602595739214</v>
          </cell>
          <cell r="S80">
            <v>180.76397404260788</v>
          </cell>
          <cell r="T80">
            <v>140</v>
          </cell>
          <cell r="Z80">
            <v>2017</v>
          </cell>
          <cell r="AA80">
            <v>140.0473302354882</v>
          </cell>
          <cell r="AB80">
            <v>191.55266976451182</v>
          </cell>
          <cell r="AC80">
            <v>145</v>
          </cell>
        </row>
        <row r="81">
          <cell r="Q81">
            <v>2018</v>
          </cell>
          <cell r="R81">
            <v>126.05616166937207</v>
          </cell>
          <cell r="S81">
            <v>175.14383833062791</v>
          </cell>
          <cell r="T81">
            <v>150</v>
          </cell>
          <cell r="Z81">
            <v>2018</v>
          </cell>
          <cell r="AA81">
            <v>135.0701756816199</v>
          </cell>
          <cell r="AB81">
            <v>185.72982431838011</v>
          </cell>
          <cell r="AC81">
            <v>161</v>
          </cell>
        </row>
        <row r="82">
          <cell r="Q82">
            <v>2019</v>
          </cell>
          <cell r="R82">
            <v>118.53370577571793</v>
          </cell>
          <cell r="S82">
            <v>166.26629422428209</v>
          </cell>
          <cell r="T82">
            <v>157</v>
          </cell>
          <cell r="Z82">
            <v>2019</v>
          </cell>
          <cell r="AA82">
            <v>125.50510257216823</v>
          </cell>
          <cell r="AB82">
            <v>174.49489742783177</v>
          </cell>
          <cell r="AC82">
            <v>164</v>
          </cell>
        </row>
        <row r="83">
          <cell r="Q83">
            <v>2020</v>
          </cell>
          <cell r="R83">
            <v>120.55005197510813</v>
          </cell>
          <cell r="S83">
            <v>168.64994802489184</v>
          </cell>
          <cell r="T83">
            <v>131</v>
          </cell>
          <cell r="Z83">
            <v>2020</v>
          </cell>
          <cell r="AA83">
            <v>130.28414159616409</v>
          </cell>
          <cell r="AB83">
            <v>180.11585840383589</v>
          </cell>
          <cell r="AC83">
            <v>141</v>
          </cell>
        </row>
        <row r="84">
          <cell r="Q84">
            <v>2021</v>
          </cell>
          <cell r="R84">
            <v>120.73342566961389</v>
          </cell>
          <cell r="S84">
            <v>168.86657433038613</v>
          </cell>
          <cell r="T84">
            <v>134</v>
          </cell>
          <cell r="Z84">
            <v>2021</v>
          </cell>
          <cell r="AA84">
            <v>129.18065270801827</v>
          </cell>
          <cell r="AB84">
            <v>178.81934729198173</v>
          </cell>
          <cell r="AC84">
            <v>139</v>
          </cell>
        </row>
        <row r="85">
          <cell r="Q85">
            <v>2022</v>
          </cell>
          <cell r="T85">
            <v>151</v>
          </cell>
          <cell r="Z85">
            <v>2022</v>
          </cell>
          <cell r="AC85">
            <v>171</v>
          </cell>
        </row>
        <row r="86">
          <cell r="Q86">
            <v>2023</v>
          </cell>
          <cell r="T86">
            <v>151</v>
          </cell>
          <cell r="Z86">
            <v>2023</v>
          </cell>
          <cell r="AC86">
            <v>155</v>
          </cell>
        </row>
      </sheetData>
      <sheetData sheetId="4"/>
      <sheetData sheetId="5">
        <row r="5">
          <cell r="I5" t="str">
            <v>lower</v>
          </cell>
          <cell r="J5" t="str">
            <v>upper</v>
          </cell>
          <cell r="K5" t="str">
            <v>KSI</v>
          </cell>
        </row>
        <row r="6">
          <cell r="A6">
            <v>1950</v>
          </cell>
          <cell r="K6">
            <v>5082</v>
          </cell>
        </row>
        <row r="7">
          <cell r="A7">
            <v>1951</v>
          </cell>
          <cell r="K7">
            <v>5089</v>
          </cell>
        </row>
        <row r="8">
          <cell r="A8">
            <v>1952</v>
          </cell>
          <cell r="K8">
            <v>4909</v>
          </cell>
        </row>
        <row r="9">
          <cell r="A9">
            <v>1953</v>
          </cell>
          <cell r="K9">
            <v>5749</v>
          </cell>
        </row>
        <row r="10">
          <cell r="A10">
            <v>1954</v>
          </cell>
          <cell r="K10">
            <v>5420</v>
          </cell>
        </row>
        <row r="11">
          <cell r="A11">
            <v>1955</v>
          </cell>
          <cell r="K11">
            <v>5706</v>
          </cell>
        </row>
        <row r="12">
          <cell r="A12">
            <v>1956</v>
          </cell>
          <cell r="K12">
            <v>5589</v>
          </cell>
        </row>
        <row r="13">
          <cell r="A13">
            <v>1957</v>
          </cell>
          <cell r="K13">
            <v>5556</v>
          </cell>
        </row>
        <row r="14">
          <cell r="A14">
            <v>1958</v>
          </cell>
          <cell r="K14">
            <v>5907</v>
          </cell>
        </row>
        <row r="15">
          <cell r="A15">
            <v>1959</v>
          </cell>
          <cell r="K15">
            <v>6940</v>
          </cell>
        </row>
        <row r="16">
          <cell r="A16">
            <v>1960</v>
          </cell>
          <cell r="K16">
            <v>7280</v>
          </cell>
        </row>
        <row r="17">
          <cell r="A17">
            <v>1961</v>
          </cell>
          <cell r="K17">
            <v>7899</v>
          </cell>
        </row>
        <row r="18">
          <cell r="A18">
            <v>1962</v>
          </cell>
          <cell r="K18">
            <v>7716</v>
          </cell>
        </row>
        <row r="19">
          <cell r="A19">
            <v>1963</v>
          </cell>
          <cell r="K19">
            <v>7939</v>
          </cell>
        </row>
        <row r="20">
          <cell r="A20">
            <v>1964</v>
          </cell>
          <cell r="K20">
            <v>8890</v>
          </cell>
        </row>
        <row r="21">
          <cell r="A21">
            <v>1965</v>
          </cell>
          <cell r="K21">
            <v>9487</v>
          </cell>
        </row>
        <row r="22">
          <cell r="A22">
            <v>1966</v>
          </cell>
          <cell r="K22">
            <v>10043</v>
          </cell>
        </row>
        <row r="23">
          <cell r="A23">
            <v>1967</v>
          </cell>
          <cell r="K23">
            <v>10036</v>
          </cell>
        </row>
        <row r="24">
          <cell r="A24">
            <v>1968</v>
          </cell>
          <cell r="K24">
            <v>10262</v>
          </cell>
        </row>
        <row r="25">
          <cell r="A25">
            <v>1969</v>
          </cell>
          <cell r="K25">
            <v>10723</v>
          </cell>
        </row>
        <row r="26">
          <cell r="A26">
            <v>1970</v>
          </cell>
          <cell r="K26">
            <v>10842</v>
          </cell>
        </row>
        <row r="27">
          <cell r="A27">
            <v>1971</v>
          </cell>
          <cell r="K27">
            <v>10813</v>
          </cell>
        </row>
        <row r="28">
          <cell r="A28">
            <v>1972</v>
          </cell>
          <cell r="K28">
            <v>10855</v>
          </cell>
        </row>
        <row r="29">
          <cell r="A29">
            <v>1973</v>
          </cell>
          <cell r="K29">
            <v>10949</v>
          </cell>
        </row>
        <row r="30">
          <cell r="A30">
            <v>1974</v>
          </cell>
          <cell r="K30">
            <v>10347</v>
          </cell>
        </row>
        <row r="31">
          <cell r="A31">
            <v>1975</v>
          </cell>
          <cell r="K31">
            <v>9548</v>
          </cell>
        </row>
        <row r="32">
          <cell r="A32">
            <v>1976</v>
          </cell>
          <cell r="K32">
            <v>9503</v>
          </cell>
        </row>
        <row r="33">
          <cell r="A33">
            <v>1977</v>
          </cell>
          <cell r="K33">
            <v>9661</v>
          </cell>
        </row>
        <row r="34">
          <cell r="A34">
            <v>1978</v>
          </cell>
          <cell r="K34">
            <v>10169</v>
          </cell>
        </row>
        <row r="35">
          <cell r="A35">
            <v>1979</v>
          </cell>
          <cell r="K35">
            <v>10051</v>
          </cell>
          <cell r="AQ35">
            <v>9421.9714659046695</v>
          </cell>
          <cell r="AR35">
            <v>10152.82853409533</v>
          </cell>
        </row>
        <row r="36">
          <cell r="A36">
            <v>1980</v>
          </cell>
          <cell r="K36">
            <v>9539</v>
          </cell>
          <cell r="AQ36">
            <v>9489.2938246203703</v>
          </cell>
          <cell r="AR36">
            <v>10205.506175379629</v>
          </cell>
        </row>
        <row r="37">
          <cell r="A37">
            <v>1981</v>
          </cell>
          <cell r="K37">
            <v>9517</v>
          </cell>
          <cell r="AQ37">
            <v>9110.02098992848</v>
          </cell>
          <cell r="AR37">
            <v>9819.97901007152</v>
          </cell>
        </row>
        <row r="38">
          <cell r="A38">
            <v>1982</v>
          </cell>
          <cell r="K38">
            <v>9961</v>
          </cell>
          <cell r="AQ38">
            <v>8758.0337139648127</v>
          </cell>
          <cell r="AR38">
            <v>9481.9662860351873</v>
          </cell>
        </row>
        <row r="39">
          <cell r="A39">
            <v>1983</v>
          </cell>
          <cell r="K39">
            <v>8257</v>
          </cell>
          <cell r="AQ39">
            <v>8549.8617395960191</v>
          </cell>
          <cell r="AR39">
            <v>9229.7382604039794</v>
          </cell>
        </row>
        <row r="40">
          <cell r="A40">
            <v>1984</v>
          </cell>
          <cell r="K40">
            <v>8326</v>
          </cell>
          <cell r="AQ40">
            <v>8253.7359257074477</v>
          </cell>
          <cell r="AR40">
            <v>8928.2640742925523</v>
          </cell>
        </row>
        <row r="41">
          <cell r="A41">
            <v>1985</v>
          </cell>
          <cell r="K41">
            <v>8388</v>
          </cell>
          <cell r="AQ41">
            <v>7711.5624561272689</v>
          </cell>
          <cell r="AR41">
            <v>8391.2375438727304</v>
          </cell>
        </row>
        <row r="42">
          <cell r="A42">
            <v>1986</v>
          </cell>
          <cell r="K42">
            <v>8023</v>
          </cell>
          <cell r="AQ42">
            <v>7518.1777884458343</v>
          </cell>
          <cell r="AR42">
            <v>8196.2222115541645</v>
          </cell>
        </row>
        <row r="43">
          <cell r="A43">
            <v>1987</v>
          </cell>
          <cell r="K43">
            <v>7263</v>
          </cell>
          <cell r="AQ43">
            <v>7370.3552146571446</v>
          </cell>
          <cell r="AR43">
            <v>8034.044785342855</v>
          </cell>
        </row>
        <row r="44">
          <cell r="A44">
            <v>1988</v>
          </cell>
          <cell r="K44">
            <v>7286</v>
          </cell>
          <cell r="AQ44">
            <v>7050.4328462323019</v>
          </cell>
          <cell r="AR44">
            <v>7717.9671537676977</v>
          </cell>
        </row>
        <row r="45">
          <cell r="A45">
            <v>1989</v>
          </cell>
          <cell r="K45">
            <v>7551</v>
          </cell>
          <cell r="AQ45">
            <v>6667.9600042122884</v>
          </cell>
          <cell r="AR45">
            <v>7342.8399957877109</v>
          </cell>
        </row>
        <row r="46">
          <cell r="A46">
            <v>1990</v>
          </cell>
          <cell r="K46">
            <v>6798</v>
          </cell>
          <cell r="AQ46">
            <v>6351.0297722477899</v>
          </cell>
          <cell r="AR46">
            <v>7010.1702277522108</v>
          </cell>
        </row>
        <row r="47">
          <cell r="A47">
            <v>1991</v>
          </cell>
          <cell r="K47">
            <v>6129</v>
          </cell>
          <cell r="AQ47">
            <v>5871.8604955204028</v>
          </cell>
          <cell r="AR47">
            <v>6516.1395044795972</v>
          </cell>
        </row>
        <row r="48">
          <cell r="A48">
            <v>1992</v>
          </cell>
          <cell r="K48">
            <v>5639</v>
          </cell>
          <cell r="AQ48">
            <v>5483.1535485514241</v>
          </cell>
          <cell r="AR48">
            <v>6112.8464514485759</v>
          </cell>
        </row>
        <row r="49">
          <cell r="A49">
            <v>1993</v>
          </cell>
          <cell r="K49">
            <v>4853</v>
          </cell>
          <cell r="AQ49">
            <v>5201.5251818200641</v>
          </cell>
          <cell r="AR49">
            <v>5810.8748181799356</v>
          </cell>
        </row>
        <row r="50">
          <cell r="A50">
            <v>1994</v>
          </cell>
          <cell r="K50">
            <v>5571</v>
          </cell>
          <cell r="AQ50">
            <v>4851.8478511014418</v>
          </cell>
          <cell r="AR50">
            <v>5468.1521488985582</v>
          </cell>
        </row>
        <row r="51">
          <cell r="A51">
            <v>1995</v>
          </cell>
          <cell r="K51">
            <v>5339</v>
          </cell>
          <cell r="AQ51">
            <v>4612.3757323587297</v>
          </cell>
          <cell r="AR51">
            <v>5221.6242676412703</v>
          </cell>
        </row>
        <row r="52">
          <cell r="A52">
            <v>1996</v>
          </cell>
          <cell r="K52">
            <v>4398</v>
          </cell>
          <cell r="AQ52">
            <v>4542.283049682218</v>
          </cell>
          <cell r="AR52">
            <v>5133.3169503177824</v>
          </cell>
        </row>
        <row r="53">
          <cell r="A53">
            <v>1997</v>
          </cell>
          <cell r="K53">
            <v>4424</v>
          </cell>
          <cell r="AQ53">
            <v>4244.0146747413382</v>
          </cell>
          <cell r="AR53">
            <v>4833.1853252586625</v>
          </cell>
        </row>
        <row r="54">
          <cell r="A54">
            <v>1998</v>
          </cell>
          <cell r="K54">
            <v>4457</v>
          </cell>
          <cell r="AQ54">
            <v>3954.5703173874508</v>
          </cell>
          <cell r="AR54">
            <v>4544.6296826125499</v>
          </cell>
        </row>
        <row r="55">
          <cell r="A55">
            <v>1999</v>
          </cell>
          <cell r="K55">
            <v>4075</v>
          </cell>
          <cell r="AQ55">
            <v>3836.6326376709285</v>
          </cell>
          <cell r="AR55">
            <v>4406.5673623290722</v>
          </cell>
        </row>
        <row r="56">
          <cell r="A56">
            <v>2000</v>
          </cell>
          <cell r="K56">
            <v>3894</v>
          </cell>
          <cell r="AQ56">
            <v>3661.3954605561839</v>
          </cell>
          <cell r="AR56">
            <v>4225.4045394438162</v>
          </cell>
        </row>
        <row r="57">
          <cell r="A57">
            <v>2001</v>
          </cell>
          <cell r="K57">
            <v>3758</v>
          </cell>
          <cell r="AQ57">
            <v>3431.6284483255749</v>
          </cell>
          <cell r="AR57">
            <v>3989.5715516744249</v>
          </cell>
        </row>
        <row r="58">
          <cell r="A58">
            <v>2002</v>
          </cell>
          <cell r="K58">
            <v>3533</v>
          </cell>
          <cell r="AQ58">
            <v>3610.8339075419103</v>
          </cell>
          <cell r="AR58">
            <v>4157.1700924580909</v>
          </cell>
        </row>
        <row r="59">
          <cell r="A59">
            <v>2003</v>
          </cell>
          <cell r="K59">
            <v>3293</v>
          </cell>
          <cell r="AQ59">
            <v>3805.3829492480709</v>
          </cell>
          <cell r="AR59">
            <v>4335.1650507519289</v>
          </cell>
        </row>
        <row r="60">
          <cell r="A60">
            <v>2004</v>
          </cell>
          <cell r="K60">
            <v>4942.01</v>
          </cell>
          <cell r="AQ60">
            <v>4005.2860731365859</v>
          </cell>
          <cell r="AR60">
            <v>4523.1699268634147</v>
          </cell>
        </row>
        <row r="61">
          <cell r="A61">
            <v>2005</v>
          </cell>
          <cell r="K61">
            <v>4825.3599999999997</v>
          </cell>
          <cell r="AQ61">
            <v>4166.7869713420123</v>
          </cell>
          <cell r="AR61">
            <v>4673.3210286579879</v>
          </cell>
        </row>
        <row r="62">
          <cell r="A62">
            <v>2006</v>
          </cell>
          <cell r="K62">
            <v>4727.7700000000004</v>
          </cell>
          <cell r="AQ62">
            <v>4393.9341602916729</v>
          </cell>
          <cell r="AR62">
            <v>4890.5698397083279</v>
          </cell>
        </row>
        <row r="63">
          <cell r="A63">
            <v>2007</v>
          </cell>
          <cell r="K63">
            <v>4312.13</v>
          </cell>
          <cell r="AQ63">
            <v>4224.3394346055647</v>
          </cell>
          <cell r="AR63">
            <v>4708.7365653944344</v>
          </cell>
        </row>
        <row r="64">
          <cell r="A64">
            <v>2008</v>
          </cell>
          <cell r="K64">
            <v>4403.99</v>
          </cell>
          <cell r="AQ64">
            <v>3969.4524995418424</v>
          </cell>
          <cell r="AR64">
            <v>4447.8715004581582</v>
          </cell>
        </row>
        <row r="65">
          <cell r="A65">
            <v>2009</v>
          </cell>
          <cell r="K65">
            <v>4063.44</v>
          </cell>
          <cell r="AQ65">
            <v>3708.1937560285824</v>
          </cell>
          <cell r="AR65">
            <v>4169.2662439714168</v>
          </cell>
        </row>
        <row r="66">
          <cell r="A66">
            <v>2010</v>
          </cell>
          <cell r="K66">
            <v>3535.98</v>
          </cell>
          <cell r="AQ66">
            <v>3548.3889371125183</v>
          </cell>
          <cell r="AR66">
            <v>3993.3670628874811</v>
          </cell>
        </row>
        <row r="67">
          <cell r="A67">
            <v>2011</v>
          </cell>
          <cell r="K67">
            <v>3378.11</v>
          </cell>
          <cell r="AQ67">
            <v>3290.0630159631737</v>
          </cell>
          <cell r="AR67">
            <v>3719.3969840368272</v>
          </cell>
        </row>
        <row r="68">
          <cell r="A68">
            <v>2012</v>
          </cell>
          <cell r="K68">
            <v>3472.87</v>
          </cell>
          <cell r="AQ68">
            <v>3100.1965539011571</v>
          </cell>
          <cell r="AR68">
            <v>3525.6554460988418</v>
          </cell>
        </row>
        <row r="69">
          <cell r="A69">
            <v>2013</v>
          </cell>
          <cell r="K69">
            <v>3073.25</v>
          </cell>
          <cell r="AQ69">
            <v>2990.9308535947789</v>
          </cell>
          <cell r="AR69">
            <v>3404.8851464052209</v>
          </cell>
        </row>
        <row r="70">
          <cell r="A70">
            <v>2014</v>
          </cell>
          <cell r="K70">
            <v>3104.42</v>
          </cell>
          <cell r="AQ70">
            <v>2929.0568123146331</v>
          </cell>
          <cell r="AR70">
            <v>3337.8031876853665</v>
          </cell>
        </row>
        <row r="71">
          <cell r="A71">
            <v>2015</v>
          </cell>
          <cell r="K71">
            <v>2960.89</v>
          </cell>
          <cell r="AQ71">
            <v>2785.3351181120629</v>
          </cell>
          <cell r="AR71">
            <v>3181.632881887936</v>
          </cell>
        </row>
        <row r="72">
          <cell r="A72">
            <v>2016</v>
          </cell>
          <cell r="K72">
            <v>3055.72</v>
          </cell>
          <cell r="AQ72">
            <v>2706.7583512406868</v>
          </cell>
          <cell r="AR72">
            <v>3096.3176487593123</v>
          </cell>
        </row>
        <row r="73">
          <cell r="A73">
            <v>2017</v>
          </cell>
          <cell r="K73">
            <v>2723.14</v>
          </cell>
          <cell r="AQ73">
            <v>2605.9997387050012</v>
          </cell>
          <cell r="AR73">
            <v>2974.7682612949989</v>
          </cell>
        </row>
        <row r="74">
          <cell r="A74">
            <v>2018</v>
          </cell>
          <cell r="K74">
            <v>2663.52</v>
          </cell>
          <cell r="AQ74">
            <v>2357.1509940734077</v>
          </cell>
          <cell r="AR74">
            <v>2710.861005926592</v>
          </cell>
        </row>
        <row r="75">
          <cell r="A75">
            <v>2019</v>
          </cell>
          <cell r="K75">
            <v>2548.65</v>
          </cell>
          <cell r="AQ75">
            <v>2104.3439656240657</v>
          </cell>
          <cell r="AR75">
            <v>2444.9800343759339</v>
          </cell>
        </row>
        <row r="76">
          <cell r="A76">
            <v>2020</v>
          </cell>
          <cell r="K76">
            <v>1679</v>
          </cell>
          <cell r="AQ76">
            <v>1965.0660445436836</v>
          </cell>
          <cell r="AR76">
            <v>2276.6019554563163</v>
          </cell>
        </row>
        <row r="77">
          <cell r="A77">
            <v>2021</v>
          </cell>
          <cell r="K77">
            <v>1759</v>
          </cell>
          <cell r="AQ77">
            <v>1856.5968663349181</v>
          </cell>
          <cell r="AR77">
            <v>2159.2631336650816</v>
          </cell>
        </row>
        <row r="78">
          <cell r="A78">
            <v>2022</v>
          </cell>
          <cell r="K78">
            <v>1954</v>
          </cell>
        </row>
        <row r="79">
          <cell r="A79">
            <v>2023</v>
          </cell>
          <cell r="K79">
            <v>2099</v>
          </cell>
        </row>
      </sheetData>
      <sheetData sheetId="6">
        <row r="36">
          <cell r="S36" t="str">
            <v>lower</v>
          </cell>
          <cell r="T36" t="str">
            <v>upper</v>
          </cell>
          <cell r="U36" t="str">
            <v>child KSI</v>
          </cell>
        </row>
        <row r="37">
          <cell r="R37">
            <v>1981</v>
          </cell>
          <cell r="U37">
            <v>1457</v>
          </cell>
        </row>
        <row r="38">
          <cell r="R38">
            <v>1982</v>
          </cell>
          <cell r="U38">
            <v>1541</v>
          </cell>
        </row>
        <row r="39">
          <cell r="R39">
            <v>1983</v>
          </cell>
          <cell r="S39">
            <v>1433.0619784146779</v>
          </cell>
          <cell r="T39">
            <v>1588.538021585322</v>
          </cell>
          <cell r="U39">
            <v>1511</v>
          </cell>
        </row>
        <row r="40">
          <cell r="R40">
            <v>1984</v>
          </cell>
          <cell r="S40">
            <v>1415.7212836545534</v>
          </cell>
          <cell r="T40">
            <v>1570.2787163454466</v>
          </cell>
          <cell r="U40">
            <v>1523</v>
          </cell>
        </row>
        <row r="41">
          <cell r="R41">
            <v>1985</v>
          </cell>
          <cell r="S41">
            <v>1359.2372123004968</v>
          </cell>
          <cell r="T41">
            <v>1510.7627876995032</v>
          </cell>
          <cell r="U41">
            <v>1522</v>
          </cell>
        </row>
        <row r="42">
          <cell r="R42">
            <v>1986</v>
          </cell>
          <cell r="S42">
            <v>1302.9787092540153</v>
          </cell>
          <cell r="T42">
            <v>1451.4212907459848</v>
          </cell>
          <cell r="U42">
            <v>1368</v>
          </cell>
        </row>
        <row r="43">
          <cell r="R43">
            <v>1987</v>
          </cell>
          <cell r="S43">
            <v>1243.2520847990791</v>
          </cell>
          <cell r="T43">
            <v>1388.3479152009209</v>
          </cell>
          <cell r="U43">
            <v>1251</v>
          </cell>
        </row>
        <row r="44">
          <cell r="R44">
            <v>1988</v>
          </cell>
          <cell r="S44">
            <v>1167.2409209838559</v>
          </cell>
          <cell r="T44">
            <v>1307.959079016144</v>
          </cell>
          <cell r="U44">
            <v>1222</v>
          </cell>
        </row>
        <row r="45">
          <cell r="R45">
            <v>1989</v>
          </cell>
          <cell r="S45">
            <v>1099.8421182305947</v>
          </cell>
          <cell r="T45">
            <v>1236.5578817694054</v>
          </cell>
          <cell r="U45">
            <v>1216</v>
          </cell>
        </row>
        <row r="46">
          <cell r="R46">
            <v>1990</v>
          </cell>
          <cell r="S46">
            <v>1031.1459435204154</v>
          </cell>
          <cell r="T46">
            <v>1163.6540564795848</v>
          </cell>
          <cell r="U46">
            <v>1131</v>
          </cell>
        </row>
        <row r="47">
          <cell r="R47">
            <v>1991</v>
          </cell>
          <cell r="S47">
            <v>944.695669439006</v>
          </cell>
          <cell r="T47">
            <v>1071.7043305609941</v>
          </cell>
          <cell r="U47">
            <v>1021</v>
          </cell>
        </row>
        <row r="48">
          <cell r="R48">
            <v>1992</v>
          </cell>
          <cell r="S48">
            <v>908.48467283244031</v>
          </cell>
          <cell r="T48">
            <v>1033.1153271675596</v>
          </cell>
          <cell r="U48">
            <v>897</v>
          </cell>
        </row>
        <row r="49">
          <cell r="R49">
            <v>1993</v>
          </cell>
          <cell r="S49">
            <v>873.45754339250016</v>
          </cell>
          <cell r="T49">
            <v>995.74245660749989</v>
          </cell>
          <cell r="U49">
            <v>776</v>
          </cell>
        </row>
        <row r="50">
          <cell r="R50">
            <v>1994</v>
          </cell>
          <cell r="S50">
            <v>828.78792068716268</v>
          </cell>
          <cell r="T50">
            <v>948.01207931283727</v>
          </cell>
          <cell r="U50">
            <v>1029</v>
          </cell>
        </row>
        <row r="51">
          <cell r="R51">
            <v>1995</v>
          </cell>
          <cell r="S51">
            <v>799.41672593649275</v>
          </cell>
          <cell r="T51">
            <v>916.58327406350725</v>
          </cell>
          <cell r="U51">
            <v>950</v>
          </cell>
        </row>
        <row r="52">
          <cell r="R52">
            <v>1996</v>
          </cell>
          <cell r="S52">
            <v>784.35174421225042</v>
          </cell>
          <cell r="T52">
            <v>900.44825578774953</v>
          </cell>
          <cell r="U52">
            <v>790</v>
          </cell>
        </row>
        <row r="53">
          <cell r="R53">
            <v>1997</v>
          </cell>
          <cell r="S53">
            <v>706.40579740588691</v>
          </cell>
          <cell r="T53">
            <v>816.79420259411313</v>
          </cell>
          <cell r="U53">
            <v>745</v>
          </cell>
        </row>
        <row r="54">
          <cell r="R54">
            <v>1998</v>
          </cell>
          <cell r="S54">
            <v>631.50086042772784</v>
          </cell>
          <cell r="T54">
            <v>736.09913957227207</v>
          </cell>
          <cell r="U54">
            <v>698</v>
          </cell>
        </row>
        <row r="55">
          <cell r="R55">
            <v>1999</v>
          </cell>
          <cell r="S55">
            <v>584.21746334293994</v>
          </cell>
          <cell r="T55">
            <v>684.98253665706011</v>
          </cell>
          <cell r="U55">
            <v>625</v>
          </cell>
        </row>
        <row r="56">
          <cell r="R56">
            <v>2000</v>
          </cell>
          <cell r="S56">
            <v>542.37901687542717</v>
          </cell>
          <cell r="T56">
            <v>639.62098312457283</v>
          </cell>
          <cell r="U56">
            <v>561</v>
          </cell>
        </row>
        <row r="57">
          <cell r="R57">
            <v>2001</v>
          </cell>
          <cell r="S57">
            <v>491.41896939480534</v>
          </cell>
          <cell r="T57">
            <v>584.18103060519456</v>
          </cell>
          <cell r="U57">
            <v>544</v>
          </cell>
        </row>
        <row r="58">
          <cell r="R58">
            <v>2002</v>
          </cell>
          <cell r="S58">
            <v>445.34618660499416</v>
          </cell>
          <cell r="T58">
            <v>533.85381339500589</v>
          </cell>
          <cell r="U58">
            <v>527</v>
          </cell>
        </row>
        <row r="59">
          <cell r="R59">
            <v>2003</v>
          </cell>
          <cell r="S59">
            <v>408.52647883680942</v>
          </cell>
          <cell r="T59">
            <v>493.47352116319058</v>
          </cell>
          <cell r="U59">
            <v>432</v>
          </cell>
        </row>
        <row r="60">
          <cell r="R60">
            <v>2004</v>
          </cell>
          <cell r="S60">
            <v>376.34905141860224</v>
          </cell>
          <cell r="T60">
            <v>458.05094858139773</v>
          </cell>
          <cell r="U60">
            <v>384</v>
          </cell>
        </row>
        <row r="61">
          <cell r="R61">
            <v>2005</v>
          </cell>
          <cell r="S61">
            <v>329.0646377348537</v>
          </cell>
          <cell r="T61">
            <v>405.73536226514625</v>
          </cell>
          <cell r="U61">
            <v>368</v>
          </cell>
        </row>
        <row r="62">
          <cell r="R62">
            <v>2006</v>
          </cell>
          <cell r="S62">
            <v>303.87846157051416</v>
          </cell>
          <cell r="T62">
            <v>377.72153842948586</v>
          </cell>
          <cell r="U62">
            <v>375</v>
          </cell>
        </row>
        <row r="63">
          <cell r="R63">
            <v>2007</v>
          </cell>
          <cell r="S63">
            <v>311.06904769497567</v>
          </cell>
          <cell r="T63">
            <v>385.73095230502429</v>
          </cell>
          <cell r="U63">
            <v>278</v>
          </cell>
        </row>
        <row r="64">
          <cell r="R64">
            <v>2008</v>
          </cell>
          <cell r="S64">
            <v>313.71933831960803</v>
          </cell>
          <cell r="T64">
            <v>388.68066168039195</v>
          </cell>
          <cell r="U64">
            <v>299</v>
          </cell>
        </row>
        <row r="65">
          <cell r="R65">
            <v>2009</v>
          </cell>
          <cell r="S65">
            <v>311.06904769497567</v>
          </cell>
          <cell r="T65">
            <v>385.73095230502429</v>
          </cell>
          <cell r="U65">
            <v>422</v>
          </cell>
        </row>
        <row r="66">
          <cell r="R66">
            <v>2010</v>
          </cell>
          <cell r="S66">
            <v>319.779370708567</v>
          </cell>
          <cell r="T66">
            <v>395.42062929143304</v>
          </cell>
          <cell r="U66">
            <v>382</v>
          </cell>
        </row>
        <row r="67">
          <cell r="R67">
            <v>2011</v>
          </cell>
          <cell r="S67">
            <v>314.66601539937437</v>
          </cell>
          <cell r="T67">
            <v>389.7339846006256</v>
          </cell>
          <cell r="U67">
            <v>361</v>
          </cell>
        </row>
        <row r="68">
          <cell r="R68">
            <v>2012</v>
          </cell>
          <cell r="S68">
            <v>290.26691266996409</v>
          </cell>
          <cell r="T68">
            <v>362.53308733003587</v>
          </cell>
          <cell r="U68">
            <v>324</v>
          </cell>
        </row>
        <row r="69">
          <cell r="R69">
            <v>2013</v>
          </cell>
          <cell r="S69">
            <v>266.11282657811392</v>
          </cell>
          <cell r="T69">
            <v>335.4871734218861</v>
          </cell>
          <cell r="U69">
            <v>272</v>
          </cell>
        </row>
        <row r="70">
          <cell r="R70">
            <v>2014</v>
          </cell>
          <cell r="S70">
            <v>252.92965899197353</v>
          </cell>
          <cell r="T70">
            <v>320.67034100802647</v>
          </cell>
          <cell r="U70">
            <v>293</v>
          </cell>
        </row>
        <row r="71">
          <cell r="R71">
            <v>2015</v>
          </cell>
          <cell r="S71">
            <v>240.14247438176898</v>
          </cell>
          <cell r="T71">
            <v>306.257525618231</v>
          </cell>
          <cell r="U71">
            <v>254</v>
          </cell>
        </row>
        <row r="72">
          <cell r="R72">
            <v>2016</v>
          </cell>
          <cell r="S72">
            <v>232.06693989185771</v>
          </cell>
          <cell r="T72">
            <v>297.13306010814233</v>
          </cell>
          <cell r="U72">
            <v>291</v>
          </cell>
        </row>
        <row r="73">
          <cell r="R73">
            <v>2017</v>
          </cell>
          <cell r="S73">
            <v>221.75035322016899</v>
          </cell>
          <cell r="T73">
            <v>285.44964677983103</v>
          </cell>
          <cell r="U73">
            <v>256</v>
          </cell>
        </row>
        <row r="74">
          <cell r="R74">
            <v>2018</v>
          </cell>
          <cell r="S74">
            <v>202.28443020358296</v>
          </cell>
          <cell r="T74">
            <v>263.31556979641704</v>
          </cell>
          <cell r="U74">
            <v>229</v>
          </cell>
        </row>
        <row r="75">
          <cell r="R75">
            <v>2019</v>
          </cell>
          <cell r="S75">
            <v>175.06230562922084</v>
          </cell>
          <cell r="T75">
            <v>232.13769437077914</v>
          </cell>
          <cell r="U75">
            <v>238</v>
          </cell>
        </row>
        <row r="76">
          <cell r="R76">
            <v>2020</v>
          </cell>
          <cell r="S76">
            <v>160.76279897657196</v>
          </cell>
          <cell r="T76">
            <v>215.63720102342802</v>
          </cell>
          <cell r="U76">
            <v>150</v>
          </cell>
        </row>
        <row r="77">
          <cell r="R77">
            <v>2021</v>
          </cell>
          <cell r="S77">
            <v>152.24182367948069</v>
          </cell>
          <cell r="T77">
            <v>205.75817632051931</v>
          </cell>
          <cell r="U77">
            <v>145</v>
          </cell>
        </row>
        <row r="78">
          <cell r="R78">
            <v>2022</v>
          </cell>
          <cell r="U78">
            <v>179</v>
          </cell>
        </row>
        <row r="79">
          <cell r="R79">
            <v>2023</v>
          </cell>
          <cell r="U79">
            <v>183</v>
          </cell>
        </row>
      </sheetData>
      <sheetData sheetId="7"/>
      <sheetData sheetId="8">
        <row r="4">
          <cell r="I4" t="str">
            <v>All casualties</v>
          </cell>
          <cell r="J4" t="str">
            <v>Adj slightly injured casualties</v>
          </cell>
        </row>
        <row r="5">
          <cell r="H5">
            <v>1950</v>
          </cell>
          <cell r="I5">
            <v>15856</v>
          </cell>
          <cell r="J5">
            <v>10774</v>
          </cell>
        </row>
        <row r="6">
          <cell r="H6">
            <v>1951</v>
          </cell>
          <cell r="I6">
            <v>16895</v>
          </cell>
          <cell r="J6">
            <v>11806</v>
          </cell>
        </row>
        <row r="7">
          <cell r="H7">
            <v>1952</v>
          </cell>
          <cell r="I7">
            <v>16547</v>
          </cell>
          <cell r="J7">
            <v>11638</v>
          </cell>
        </row>
        <row r="8">
          <cell r="H8">
            <v>1953</v>
          </cell>
          <cell r="I8">
            <v>18343</v>
          </cell>
          <cell r="J8">
            <v>12594</v>
          </cell>
        </row>
        <row r="9">
          <cell r="H9">
            <v>1954</v>
          </cell>
          <cell r="I9">
            <v>18901</v>
          </cell>
          <cell r="J9">
            <v>13481</v>
          </cell>
        </row>
        <row r="10">
          <cell r="H10">
            <v>1955</v>
          </cell>
          <cell r="I10">
            <v>20899</v>
          </cell>
          <cell r="J10">
            <v>15193</v>
          </cell>
        </row>
        <row r="11">
          <cell r="H11">
            <v>1956</v>
          </cell>
          <cell r="I11">
            <v>21459</v>
          </cell>
          <cell r="J11">
            <v>15870</v>
          </cell>
        </row>
        <row r="12">
          <cell r="H12">
            <v>1957</v>
          </cell>
          <cell r="I12">
            <v>21417</v>
          </cell>
          <cell r="J12">
            <v>15861</v>
          </cell>
        </row>
        <row r="13">
          <cell r="H13">
            <v>1958</v>
          </cell>
          <cell r="I13">
            <v>22830</v>
          </cell>
          <cell r="J13">
            <v>16923</v>
          </cell>
        </row>
        <row r="14">
          <cell r="H14">
            <v>1959</v>
          </cell>
          <cell r="I14">
            <v>25011</v>
          </cell>
          <cell r="J14">
            <v>18071</v>
          </cell>
        </row>
        <row r="15">
          <cell r="H15">
            <v>1960</v>
          </cell>
          <cell r="I15">
            <v>26315</v>
          </cell>
          <cell r="J15">
            <v>19035</v>
          </cell>
        </row>
        <row r="16">
          <cell r="H16">
            <v>1961</v>
          </cell>
          <cell r="I16">
            <v>27362</v>
          </cell>
          <cell r="J16">
            <v>19463</v>
          </cell>
        </row>
        <row r="17">
          <cell r="H17">
            <v>1962</v>
          </cell>
          <cell r="I17">
            <v>26703</v>
          </cell>
          <cell r="J17">
            <v>18987</v>
          </cell>
        </row>
        <row r="18">
          <cell r="H18">
            <v>1963</v>
          </cell>
          <cell r="I18">
            <v>27728</v>
          </cell>
          <cell r="J18">
            <v>19789</v>
          </cell>
        </row>
        <row r="19">
          <cell r="H19">
            <v>1964</v>
          </cell>
          <cell r="I19">
            <v>30527</v>
          </cell>
          <cell r="J19">
            <v>21637</v>
          </cell>
        </row>
        <row r="20">
          <cell r="H20">
            <v>1965</v>
          </cell>
          <cell r="I20">
            <v>31827</v>
          </cell>
          <cell r="J20">
            <v>22340</v>
          </cell>
        </row>
        <row r="21">
          <cell r="H21">
            <v>1966</v>
          </cell>
          <cell r="I21">
            <v>32280</v>
          </cell>
          <cell r="J21">
            <v>22237</v>
          </cell>
        </row>
        <row r="22">
          <cell r="H22">
            <v>1967</v>
          </cell>
          <cell r="I22">
            <v>31760</v>
          </cell>
          <cell r="J22">
            <v>21724</v>
          </cell>
        </row>
        <row r="23">
          <cell r="H23">
            <v>1968</v>
          </cell>
          <cell r="I23">
            <v>30649</v>
          </cell>
          <cell r="J23">
            <v>20387</v>
          </cell>
        </row>
        <row r="24">
          <cell r="H24">
            <v>1969</v>
          </cell>
          <cell r="I24">
            <v>31056</v>
          </cell>
          <cell r="J24">
            <v>20333</v>
          </cell>
        </row>
        <row r="25">
          <cell r="H25">
            <v>1970</v>
          </cell>
          <cell r="I25">
            <v>31240</v>
          </cell>
          <cell r="J25">
            <v>20398</v>
          </cell>
        </row>
        <row r="26">
          <cell r="H26">
            <v>1971</v>
          </cell>
          <cell r="I26">
            <v>31194</v>
          </cell>
          <cell r="J26">
            <v>20381</v>
          </cell>
        </row>
        <row r="27">
          <cell r="H27">
            <v>1972</v>
          </cell>
          <cell r="I27">
            <v>31762</v>
          </cell>
          <cell r="J27">
            <v>20907</v>
          </cell>
        </row>
        <row r="28">
          <cell r="H28">
            <v>1973</v>
          </cell>
          <cell r="I28">
            <v>31404</v>
          </cell>
          <cell r="J28">
            <v>20455</v>
          </cell>
        </row>
        <row r="29">
          <cell r="H29">
            <v>1974</v>
          </cell>
          <cell r="I29">
            <v>28783</v>
          </cell>
          <cell r="J29">
            <v>18436</v>
          </cell>
        </row>
        <row r="30">
          <cell r="H30">
            <v>1975</v>
          </cell>
          <cell r="I30">
            <v>28621</v>
          </cell>
          <cell r="J30">
            <v>19073</v>
          </cell>
        </row>
        <row r="31">
          <cell r="H31">
            <v>1976</v>
          </cell>
          <cell r="I31">
            <v>29933</v>
          </cell>
          <cell r="J31">
            <v>20430</v>
          </cell>
        </row>
        <row r="32">
          <cell r="H32">
            <v>1977</v>
          </cell>
          <cell r="I32">
            <v>29783</v>
          </cell>
          <cell r="J32">
            <v>20122</v>
          </cell>
        </row>
        <row r="33">
          <cell r="H33">
            <v>1978</v>
          </cell>
          <cell r="I33">
            <v>30506</v>
          </cell>
          <cell r="J33">
            <v>20337</v>
          </cell>
        </row>
        <row r="34">
          <cell r="H34">
            <v>1979</v>
          </cell>
          <cell r="I34">
            <v>31387</v>
          </cell>
          <cell r="J34">
            <v>21336</v>
          </cell>
        </row>
        <row r="35">
          <cell r="H35">
            <v>1980</v>
          </cell>
          <cell r="I35">
            <v>29286</v>
          </cell>
          <cell r="J35">
            <v>19747</v>
          </cell>
        </row>
        <row r="36">
          <cell r="H36">
            <v>1981</v>
          </cell>
          <cell r="I36">
            <v>28766</v>
          </cell>
          <cell r="J36">
            <v>19249</v>
          </cell>
        </row>
        <row r="37">
          <cell r="H37">
            <v>1982</v>
          </cell>
          <cell r="I37">
            <v>28273</v>
          </cell>
          <cell r="J37">
            <v>18312</v>
          </cell>
        </row>
        <row r="38">
          <cell r="H38">
            <v>1983</v>
          </cell>
          <cell r="I38">
            <v>25224</v>
          </cell>
          <cell r="J38">
            <v>16967</v>
          </cell>
        </row>
        <row r="39">
          <cell r="H39">
            <v>1984</v>
          </cell>
          <cell r="I39">
            <v>26158</v>
          </cell>
          <cell r="J39">
            <v>17832</v>
          </cell>
        </row>
        <row r="40">
          <cell r="H40">
            <v>1985</v>
          </cell>
          <cell r="I40">
            <v>27287</v>
          </cell>
          <cell r="J40">
            <v>18899</v>
          </cell>
        </row>
        <row r="41">
          <cell r="H41">
            <v>1986</v>
          </cell>
          <cell r="I41">
            <v>26117</v>
          </cell>
          <cell r="J41">
            <v>18094</v>
          </cell>
        </row>
        <row r="42">
          <cell r="H42">
            <v>1987</v>
          </cell>
          <cell r="I42">
            <v>24748</v>
          </cell>
          <cell r="J42">
            <v>17485</v>
          </cell>
        </row>
        <row r="43">
          <cell r="H43">
            <v>1988</v>
          </cell>
          <cell r="I43">
            <v>25425</v>
          </cell>
          <cell r="J43">
            <v>18139</v>
          </cell>
        </row>
        <row r="44">
          <cell r="H44">
            <v>1989</v>
          </cell>
          <cell r="I44">
            <v>27532</v>
          </cell>
          <cell r="J44">
            <v>19981</v>
          </cell>
        </row>
        <row r="45">
          <cell r="H45">
            <v>1990</v>
          </cell>
          <cell r="I45">
            <v>27228</v>
          </cell>
          <cell r="J45">
            <v>20430</v>
          </cell>
        </row>
        <row r="46">
          <cell r="H46">
            <v>1991</v>
          </cell>
          <cell r="I46">
            <v>25346</v>
          </cell>
          <cell r="J46">
            <v>19217</v>
          </cell>
        </row>
        <row r="47">
          <cell r="H47">
            <v>1992</v>
          </cell>
          <cell r="I47">
            <v>24173</v>
          </cell>
          <cell r="J47">
            <v>18534</v>
          </cell>
        </row>
        <row r="48">
          <cell r="H48">
            <v>1993</v>
          </cell>
          <cell r="I48">
            <v>22414</v>
          </cell>
          <cell r="J48">
            <v>17561</v>
          </cell>
        </row>
        <row r="49">
          <cell r="H49">
            <v>1994</v>
          </cell>
          <cell r="I49">
            <v>22573</v>
          </cell>
          <cell r="J49">
            <v>17002</v>
          </cell>
        </row>
        <row r="50">
          <cell r="H50">
            <v>1995</v>
          </cell>
          <cell r="I50">
            <v>22194</v>
          </cell>
          <cell r="J50">
            <v>16855</v>
          </cell>
        </row>
        <row r="51">
          <cell r="H51">
            <v>1996</v>
          </cell>
          <cell r="I51">
            <v>21716</v>
          </cell>
          <cell r="J51">
            <v>17318</v>
          </cell>
        </row>
        <row r="52">
          <cell r="H52">
            <v>1997</v>
          </cell>
          <cell r="I52">
            <v>22629</v>
          </cell>
          <cell r="J52">
            <v>18205</v>
          </cell>
        </row>
        <row r="53">
          <cell r="H53">
            <v>1998</v>
          </cell>
          <cell r="I53">
            <v>22467</v>
          </cell>
          <cell r="J53">
            <v>18010</v>
          </cell>
        </row>
        <row r="54">
          <cell r="H54">
            <v>1999</v>
          </cell>
          <cell r="I54">
            <v>21002</v>
          </cell>
          <cell r="J54">
            <v>16927</v>
          </cell>
        </row>
        <row r="55">
          <cell r="H55">
            <v>2000</v>
          </cell>
          <cell r="I55">
            <v>20518</v>
          </cell>
          <cell r="J55">
            <v>16624</v>
          </cell>
        </row>
        <row r="56">
          <cell r="H56">
            <v>2001</v>
          </cell>
          <cell r="I56">
            <v>19911</v>
          </cell>
          <cell r="J56">
            <v>16153</v>
          </cell>
        </row>
        <row r="57">
          <cell r="H57">
            <v>2002</v>
          </cell>
          <cell r="I57">
            <v>19275</v>
          </cell>
          <cell r="J57">
            <v>15742</v>
          </cell>
        </row>
        <row r="58">
          <cell r="H58">
            <v>2003</v>
          </cell>
          <cell r="I58">
            <v>18756</v>
          </cell>
          <cell r="J58">
            <v>15463</v>
          </cell>
        </row>
        <row r="59">
          <cell r="H59">
            <v>2004</v>
          </cell>
          <cell r="I59">
            <v>18502</v>
          </cell>
          <cell r="J59">
            <v>13449</v>
          </cell>
        </row>
        <row r="60">
          <cell r="H60">
            <v>2005</v>
          </cell>
          <cell r="I60">
            <v>17890</v>
          </cell>
          <cell r="J60">
            <v>12934.6</v>
          </cell>
        </row>
        <row r="61">
          <cell r="H61">
            <v>2006</v>
          </cell>
          <cell r="I61">
            <v>17269</v>
          </cell>
          <cell r="J61">
            <v>12398.2</v>
          </cell>
        </row>
        <row r="62">
          <cell r="H62">
            <v>2007</v>
          </cell>
          <cell r="I62">
            <v>16239</v>
          </cell>
          <cell r="J62">
            <v>11725.9</v>
          </cell>
        </row>
        <row r="63">
          <cell r="H63">
            <v>2008</v>
          </cell>
          <cell r="I63">
            <v>15592</v>
          </cell>
          <cell r="J63">
            <v>11127</v>
          </cell>
        </row>
        <row r="64">
          <cell r="H64">
            <v>2009</v>
          </cell>
          <cell r="I64">
            <v>15043</v>
          </cell>
          <cell r="J64">
            <v>10857.6</v>
          </cell>
        </row>
        <row r="65">
          <cell r="H65">
            <v>2010</v>
          </cell>
          <cell r="I65">
            <v>13338</v>
          </cell>
          <cell r="J65">
            <v>9788</v>
          </cell>
        </row>
        <row r="66">
          <cell r="H66">
            <v>2011</v>
          </cell>
          <cell r="I66">
            <v>12785</v>
          </cell>
          <cell r="J66">
            <v>9375.9</v>
          </cell>
        </row>
        <row r="67">
          <cell r="H67">
            <v>2012</v>
          </cell>
          <cell r="I67">
            <v>12712</v>
          </cell>
          <cell r="J67">
            <v>9101.1</v>
          </cell>
        </row>
        <row r="68">
          <cell r="H68">
            <v>2013</v>
          </cell>
          <cell r="I68">
            <v>11492</v>
          </cell>
          <cell r="J68">
            <v>8391.7999999999993</v>
          </cell>
        </row>
        <row r="69">
          <cell r="H69">
            <v>2014</v>
          </cell>
          <cell r="I69">
            <v>11302</v>
          </cell>
          <cell r="J69">
            <v>8125.6</v>
          </cell>
        </row>
        <row r="70">
          <cell r="H70">
            <v>2015</v>
          </cell>
          <cell r="I70">
            <v>10977</v>
          </cell>
          <cell r="J70">
            <v>7978.1</v>
          </cell>
        </row>
        <row r="71">
          <cell r="H71">
            <v>2016</v>
          </cell>
          <cell r="I71">
            <v>10898</v>
          </cell>
          <cell r="J71">
            <v>7808.3</v>
          </cell>
        </row>
        <row r="72">
          <cell r="H72">
            <v>2017</v>
          </cell>
          <cell r="I72">
            <v>9433</v>
          </cell>
          <cell r="J72">
            <v>6631.9</v>
          </cell>
        </row>
        <row r="73">
          <cell r="H73">
            <v>2018</v>
          </cell>
          <cell r="I73">
            <v>8424</v>
          </cell>
          <cell r="J73">
            <v>5712.5</v>
          </cell>
        </row>
        <row r="74">
          <cell r="H74">
            <v>2019</v>
          </cell>
          <cell r="I74">
            <v>7705</v>
          </cell>
          <cell r="J74">
            <v>4943.3</v>
          </cell>
        </row>
        <row r="75">
          <cell r="H75">
            <v>2020</v>
          </cell>
          <cell r="I75">
            <v>5065</v>
          </cell>
          <cell r="J75">
            <v>3386</v>
          </cell>
        </row>
        <row r="76">
          <cell r="H76">
            <v>2021</v>
          </cell>
          <cell r="I76">
            <v>5114</v>
          </cell>
          <cell r="J76">
            <v>3355</v>
          </cell>
        </row>
        <row r="77">
          <cell r="H77">
            <v>2022</v>
          </cell>
          <cell r="I77">
            <v>5643</v>
          </cell>
          <cell r="J77">
            <v>3689</v>
          </cell>
        </row>
        <row r="78">
          <cell r="H78">
            <v>2023</v>
          </cell>
          <cell r="I78">
            <v>5829</v>
          </cell>
          <cell r="J78">
            <v>3730</v>
          </cell>
        </row>
      </sheetData>
      <sheetData sheetId="9"/>
      <sheetData sheetId="10">
        <row r="11">
          <cell r="H11">
            <v>539.20000000000005</v>
          </cell>
          <cell r="L11">
            <v>15149.4</v>
          </cell>
        </row>
        <row r="12">
          <cell r="H12">
            <v>525.4</v>
          </cell>
          <cell r="L12">
            <v>15527.8</v>
          </cell>
        </row>
        <row r="13">
          <cell r="H13">
            <v>534.4</v>
          </cell>
          <cell r="L13">
            <v>16469.400000000001</v>
          </cell>
        </row>
        <row r="14">
          <cell r="H14">
            <v>536.4</v>
          </cell>
          <cell r="I14">
            <v>4713.3999999999996</v>
          </cell>
          <cell r="J14">
            <v>12058.6</v>
          </cell>
          <cell r="K14">
            <v>5249.8</v>
          </cell>
          <cell r="L14">
            <v>17308.400000000001</v>
          </cell>
        </row>
        <row r="15">
          <cell r="H15">
            <v>552.6</v>
          </cell>
          <cell r="I15">
            <v>4822</v>
          </cell>
          <cell r="J15">
            <v>12942.4</v>
          </cell>
          <cell r="K15">
            <v>5374.6</v>
          </cell>
          <cell r="L15">
            <v>18317</v>
          </cell>
        </row>
        <row r="16">
          <cell r="H16">
            <v>551.79999999999995</v>
          </cell>
          <cell r="I16">
            <v>4922.8</v>
          </cell>
          <cell r="J16">
            <v>13755.2</v>
          </cell>
          <cell r="K16">
            <v>5474.6</v>
          </cell>
          <cell r="L16">
            <v>19229.8</v>
          </cell>
        </row>
        <row r="17">
          <cell r="H17">
            <v>564.79999999999995</v>
          </cell>
          <cell r="I17">
            <v>5039.2</v>
          </cell>
          <cell r="J17">
            <v>14599.8</v>
          </cell>
          <cell r="K17">
            <v>5604</v>
          </cell>
          <cell r="L17">
            <v>20203.8</v>
          </cell>
        </row>
        <row r="18">
          <cell r="H18">
            <v>570</v>
          </cell>
          <cell r="I18">
            <v>5065.6000000000004</v>
          </cell>
          <cell r="J18">
            <v>15465.6</v>
          </cell>
          <cell r="K18">
            <v>5635.6</v>
          </cell>
          <cell r="L18">
            <v>21101.200000000001</v>
          </cell>
        </row>
        <row r="19">
          <cell r="H19">
            <v>581.79999999999995</v>
          </cell>
          <cell r="I19">
            <v>5357.8</v>
          </cell>
          <cell r="J19">
            <v>16383.6</v>
          </cell>
          <cell r="K19">
            <v>5939.6</v>
          </cell>
          <cell r="L19">
            <v>22323.200000000001</v>
          </cell>
        </row>
        <row r="20">
          <cell r="H20">
            <v>589.4</v>
          </cell>
          <cell r="I20">
            <v>5665</v>
          </cell>
          <cell r="J20">
            <v>17152</v>
          </cell>
          <cell r="K20">
            <v>6254.4</v>
          </cell>
          <cell r="L20">
            <v>23406.400000000001</v>
          </cell>
        </row>
        <row r="21">
          <cell r="H21">
            <v>615.6</v>
          </cell>
          <cell r="I21">
            <v>6100.8</v>
          </cell>
          <cell r="J21">
            <v>17870.599999999999</v>
          </cell>
          <cell r="K21">
            <v>6716.4</v>
          </cell>
          <cell r="L21">
            <v>24587</v>
          </cell>
        </row>
        <row r="22">
          <cell r="H22">
            <v>638.4</v>
          </cell>
          <cell r="I22">
            <v>6510</v>
          </cell>
          <cell r="J22">
            <v>18495.8</v>
          </cell>
          <cell r="K22">
            <v>7148.4</v>
          </cell>
          <cell r="L22">
            <v>25644.2</v>
          </cell>
        </row>
        <row r="23">
          <cell r="H23">
            <v>659.8</v>
          </cell>
          <cell r="I23">
            <v>6895</v>
          </cell>
          <cell r="J23">
            <v>19069</v>
          </cell>
          <cell r="K23">
            <v>7554.8</v>
          </cell>
          <cell r="L23">
            <v>26623.8</v>
          </cell>
        </row>
        <row r="24">
          <cell r="H24">
            <v>689.8</v>
          </cell>
          <cell r="I24">
            <v>7255</v>
          </cell>
          <cell r="J24">
            <v>19782.2</v>
          </cell>
          <cell r="K24">
            <v>7944.8</v>
          </cell>
          <cell r="L24">
            <v>27727</v>
          </cell>
        </row>
        <row r="25">
          <cell r="H25">
            <v>708.8</v>
          </cell>
          <cell r="I25">
            <v>7677.4</v>
          </cell>
          <cell r="J25">
            <v>20443.2</v>
          </cell>
          <cell r="K25">
            <v>8386.2000000000007</v>
          </cell>
          <cell r="L25">
            <v>28829.4</v>
          </cell>
        </row>
        <row r="26">
          <cell r="H26">
            <v>732.6</v>
          </cell>
          <cell r="I26">
            <v>8082.4</v>
          </cell>
          <cell r="J26">
            <v>20998</v>
          </cell>
          <cell r="K26">
            <v>8815</v>
          </cell>
          <cell r="L26">
            <v>29813</v>
          </cell>
        </row>
        <row r="27">
          <cell r="H27">
            <v>755.4</v>
          </cell>
          <cell r="I27">
            <v>8523.6</v>
          </cell>
          <cell r="J27">
            <v>21545.4</v>
          </cell>
          <cell r="K27">
            <v>9279</v>
          </cell>
          <cell r="L27">
            <v>30824.400000000001</v>
          </cell>
        </row>
        <row r="28">
          <cell r="H28">
            <v>766.8</v>
          </cell>
          <cell r="I28">
            <v>8976.7999999999993</v>
          </cell>
          <cell r="J28">
            <v>21665</v>
          </cell>
          <cell r="K28">
            <v>9743.6</v>
          </cell>
          <cell r="L28">
            <v>31408.6</v>
          </cell>
        </row>
        <row r="29">
          <cell r="H29">
            <v>794.4</v>
          </cell>
          <cell r="I29">
            <v>9315.7999999999993</v>
          </cell>
          <cell r="J29">
            <v>21404.2</v>
          </cell>
          <cell r="K29">
            <v>10110.200000000001</v>
          </cell>
          <cell r="L29">
            <v>31514.400000000001</v>
          </cell>
        </row>
        <row r="30">
          <cell r="H30">
            <v>808.8</v>
          </cell>
          <cell r="I30">
            <v>9572.4</v>
          </cell>
          <cell r="J30">
            <v>21015.8</v>
          </cell>
          <cell r="K30">
            <v>10381.200000000001</v>
          </cell>
          <cell r="L30">
            <v>31397</v>
          </cell>
        </row>
        <row r="31">
          <cell r="H31">
            <v>824</v>
          </cell>
          <cell r="I31">
            <v>9711.2000000000007</v>
          </cell>
          <cell r="J31">
            <v>20644.599999999999</v>
          </cell>
          <cell r="K31">
            <v>10535.2</v>
          </cell>
          <cell r="L31">
            <v>31179.8</v>
          </cell>
        </row>
        <row r="32">
          <cell r="H32">
            <v>839.4</v>
          </cell>
          <cell r="I32">
            <v>9859.6</v>
          </cell>
          <cell r="J32">
            <v>20481.2</v>
          </cell>
          <cell r="K32">
            <v>10699</v>
          </cell>
          <cell r="L32">
            <v>31180.2</v>
          </cell>
        </row>
        <row r="33">
          <cell r="H33">
            <v>856.6</v>
          </cell>
          <cell r="I33">
            <v>9979.7999999999993</v>
          </cell>
          <cell r="J33">
            <v>20494.8</v>
          </cell>
          <cell r="K33">
            <v>10836.4</v>
          </cell>
          <cell r="L33">
            <v>31331.200000000001</v>
          </cell>
        </row>
        <row r="34">
          <cell r="H34">
            <v>843.2</v>
          </cell>
          <cell r="I34">
            <v>9918</v>
          </cell>
          <cell r="J34">
            <v>20115.400000000001</v>
          </cell>
          <cell r="K34">
            <v>10761.2</v>
          </cell>
          <cell r="L34">
            <v>30876.6</v>
          </cell>
        </row>
        <row r="35">
          <cell r="H35">
            <v>834</v>
          </cell>
          <cell r="I35">
            <v>9668.4</v>
          </cell>
          <cell r="J35">
            <v>19850.400000000001</v>
          </cell>
          <cell r="K35">
            <v>10502.4</v>
          </cell>
          <cell r="L35">
            <v>30352.799999999999</v>
          </cell>
        </row>
        <row r="36">
          <cell r="H36">
            <v>817.4</v>
          </cell>
          <cell r="I36">
            <v>9423</v>
          </cell>
          <cell r="J36">
            <v>19860.2</v>
          </cell>
          <cell r="K36">
            <v>10240.4</v>
          </cell>
          <cell r="L36">
            <v>30100.6</v>
          </cell>
        </row>
        <row r="37">
          <cell r="H37">
            <v>808.6</v>
          </cell>
          <cell r="I37">
            <v>9193</v>
          </cell>
          <cell r="J37">
            <v>19703.2</v>
          </cell>
          <cell r="K37">
            <v>10001.6</v>
          </cell>
          <cell r="L37">
            <v>29704.799999999999</v>
          </cell>
        </row>
        <row r="38">
          <cell r="H38">
            <v>801.6</v>
          </cell>
          <cell r="I38">
            <v>9044</v>
          </cell>
          <cell r="J38">
            <v>19679.599999999999</v>
          </cell>
          <cell r="K38">
            <v>9845.6</v>
          </cell>
          <cell r="L38">
            <v>29525.200000000001</v>
          </cell>
        </row>
        <row r="39">
          <cell r="H39">
            <v>798.6</v>
          </cell>
          <cell r="I39">
            <v>8987.7999999999993</v>
          </cell>
          <cell r="J39">
            <v>20259.599999999999</v>
          </cell>
          <cell r="K39">
            <v>9786.4</v>
          </cell>
          <cell r="L39">
            <v>30046</v>
          </cell>
        </row>
        <row r="40">
          <cell r="H40">
            <v>784.8</v>
          </cell>
          <cell r="I40">
            <v>8999.7999999999993</v>
          </cell>
          <cell r="J40">
            <v>20394.400000000001</v>
          </cell>
          <cell r="K40">
            <v>9784.6</v>
          </cell>
          <cell r="L40">
            <v>30179</v>
          </cell>
        </row>
        <row r="41">
          <cell r="H41">
            <v>763.6</v>
          </cell>
          <cell r="I41">
            <v>9023.7999999999993</v>
          </cell>
          <cell r="J41">
            <v>20158.2</v>
          </cell>
          <cell r="K41">
            <v>9787.4</v>
          </cell>
          <cell r="L41">
            <v>29945.599999999999</v>
          </cell>
        </row>
        <row r="42">
          <cell r="H42">
            <v>741.6</v>
          </cell>
          <cell r="I42">
            <v>9105.7999999999993</v>
          </cell>
          <cell r="J42">
            <v>19796.2</v>
          </cell>
          <cell r="K42">
            <v>9847.4</v>
          </cell>
          <cell r="L42">
            <v>29643.599999999999</v>
          </cell>
        </row>
        <row r="43">
          <cell r="H43">
            <v>702.4</v>
          </cell>
          <cell r="I43">
            <v>8762.6</v>
          </cell>
          <cell r="J43">
            <v>19122.2</v>
          </cell>
          <cell r="K43">
            <v>9465</v>
          </cell>
          <cell r="L43">
            <v>28587.200000000001</v>
          </cell>
        </row>
        <row r="44">
          <cell r="H44">
            <v>660.2</v>
          </cell>
          <cell r="I44">
            <v>8459.7999999999993</v>
          </cell>
          <cell r="J44">
            <v>18421.400000000001</v>
          </cell>
          <cell r="K44">
            <v>9120</v>
          </cell>
          <cell r="L44">
            <v>27541.4</v>
          </cell>
        </row>
        <row r="45">
          <cell r="H45">
            <v>640.6</v>
          </cell>
          <cell r="I45">
            <v>8249.2000000000007</v>
          </cell>
          <cell r="J45">
            <v>18251.8</v>
          </cell>
          <cell r="K45">
            <v>8889.7999999999993</v>
          </cell>
          <cell r="L45">
            <v>27141.599999999999</v>
          </cell>
        </row>
        <row r="46">
          <cell r="H46">
            <v>625.4</v>
          </cell>
          <cell r="I46">
            <v>7965.6</v>
          </cell>
          <cell r="J46">
            <v>18020.8</v>
          </cell>
          <cell r="K46">
            <v>8591</v>
          </cell>
          <cell r="L46">
            <v>26611.8</v>
          </cell>
        </row>
        <row r="47">
          <cell r="H47">
            <v>596.4</v>
          </cell>
          <cell r="I47">
            <v>7455</v>
          </cell>
          <cell r="J47">
            <v>17855.400000000001</v>
          </cell>
          <cell r="K47">
            <v>8051.4</v>
          </cell>
          <cell r="L47">
            <v>25906.799999999999</v>
          </cell>
        </row>
        <row r="48">
          <cell r="H48">
            <v>582.4</v>
          </cell>
          <cell r="I48">
            <v>7274.8</v>
          </cell>
          <cell r="J48">
            <v>18089.8</v>
          </cell>
          <cell r="K48">
            <v>7857.2</v>
          </cell>
          <cell r="L48">
            <v>25947</v>
          </cell>
        </row>
        <row r="49">
          <cell r="H49">
            <v>573.20000000000005</v>
          </cell>
          <cell r="I49">
            <v>7129</v>
          </cell>
          <cell r="J49">
            <v>18519.599999999999</v>
          </cell>
          <cell r="K49">
            <v>7702.2</v>
          </cell>
          <cell r="L49">
            <v>26221.8</v>
          </cell>
        </row>
        <row r="50">
          <cell r="H50">
            <v>562</v>
          </cell>
          <cell r="I50">
            <v>6822.2</v>
          </cell>
          <cell r="J50">
            <v>18825.8</v>
          </cell>
          <cell r="K50">
            <v>7384.2</v>
          </cell>
          <cell r="L50">
            <v>26210</v>
          </cell>
        </row>
        <row r="51">
          <cell r="H51">
            <v>540</v>
          </cell>
          <cell r="I51">
            <v>6465.4</v>
          </cell>
          <cell r="J51">
            <v>19050.400000000001</v>
          </cell>
          <cell r="K51">
            <v>7005.4</v>
          </cell>
          <cell r="L51">
            <v>26055.8</v>
          </cell>
        </row>
        <row r="52">
          <cell r="H52">
            <v>521.4</v>
          </cell>
          <cell r="I52">
            <v>6159.2</v>
          </cell>
          <cell r="J52">
            <v>19260.2</v>
          </cell>
          <cell r="K52">
            <v>6680.6</v>
          </cell>
          <cell r="L52">
            <v>25940.799999999999</v>
          </cell>
        </row>
        <row r="53">
          <cell r="H53">
            <v>490.4</v>
          </cell>
          <cell r="I53">
            <v>5703.6</v>
          </cell>
          <cell r="J53">
            <v>19144.599999999999</v>
          </cell>
          <cell r="K53">
            <v>6194</v>
          </cell>
          <cell r="L53">
            <v>25338.6</v>
          </cell>
        </row>
        <row r="54">
          <cell r="H54">
            <v>452.4</v>
          </cell>
          <cell r="I54">
            <v>5345.6</v>
          </cell>
          <cell r="J54">
            <v>18548.8</v>
          </cell>
          <cell r="K54">
            <v>5798</v>
          </cell>
          <cell r="L54">
            <v>24346.799999999999</v>
          </cell>
        </row>
        <row r="55">
          <cell r="H55">
            <v>425</v>
          </cell>
          <cell r="I55">
            <v>5081.2</v>
          </cell>
          <cell r="J55">
            <v>17833.8</v>
          </cell>
          <cell r="K55">
            <v>5506.2</v>
          </cell>
          <cell r="L55">
            <v>23340</v>
          </cell>
        </row>
        <row r="56">
          <cell r="H56">
            <v>398.2</v>
          </cell>
          <cell r="I56">
            <v>4761.8</v>
          </cell>
          <cell r="J56">
            <v>17454</v>
          </cell>
          <cell r="K56">
            <v>5160</v>
          </cell>
          <cell r="L56">
            <v>22614</v>
          </cell>
        </row>
        <row r="57">
          <cell r="H57">
            <v>381</v>
          </cell>
          <cell r="I57">
            <v>4536</v>
          </cell>
          <cell r="J57">
            <v>17388.2</v>
          </cell>
          <cell r="K57">
            <v>4917</v>
          </cell>
          <cell r="L57">
            <v>22305.200000000001</v>
          </cell>
        </row>
        <row r="58">
          <cell r="H58">
            <v>378.2</v>
          </cell>
          <cell r="I58">
            <v>4459.6000000000004</v>
          </cell>
          <cell r="J58">
            <v>17478</v>
          </cell>
          <cell r="K58">
            <v>4837.8</v>
          </cell>
          <cell r="L58">
            <v>22315.8</v>
          </cell>
        </row>
        <row r="59">
          <cell r="H59">
            <v>367.6</v>
          </cell>
          <cell r="I59">
            <v>4171</v>
          </cell>
          <cell r="J59">
            <v>17463</v>
          </cell>
          <cell r="K59">
            <v>4538.6000000000004</v>
          </cell>
          <cell r="L59">
            <v>22001.599999999999</v>
          </cell>
        </row>
        <row r="60">
          <cell r="H60">
            <v>351</v>
          </cell>
          <cell r="I60">
            <v>3898.6</v>
          </cell>
          <cell r="J60">
            <v>17416.8</v>
          </cell>
          <cell r="K60">
            <v>4249.6000000000004</v>
          </cell>
          <cell r="L60">
            <v>21666.400000000001</v>
          </cell>
        </row>
        <row r="61">
          <cell r="H61">
            <v>349.2</v>
          </cell>
          <cell r="I61">
            <v>3772.4</v>
          </cell>
          <cell r="J61">
            <v>17183.8</v>
          </cell>
          <cell r="K61">
            <v>4121.6000000000004</v>
          </cell>
          <cell r="L61">
            <v>21305.4</v>
          </cell>
        </row>
        <row r="62">
          <cell r="H62">
            <v>334.6</v>
          </cell>
          <cell r="I62">
            <v>3608.8</v>
          </cell>
          <cell r="J62">
            <v>16691.2</v>
          </cell>
          <cell r="K62">
            <v>3943.4</v>
          </cell>
          <cell r="L62">
            <v>20634.599999999999</v>
          </cell>
        </row>
        <row r="63">
          <cell r="H63">
            <v>324.8</v>
          </cell>
          <cell r="I63">
            <v>3385.8</v>
          </cell>
          <cell r="J63">
            <v>16181.8</v>
          </cell>
          <cell r="K63">
            <v>3710.6</v>
          </cell>
          <cell r="L63">
            <v>19892.400000000001</v>
          </cell>
        </row>
        <row r="64">
          <cell r="H64">
            <v>324.39999999999998</v>
          </cell>
          <cell r="I64">
            <v>3559.6020000000003</v>
          </cell>
          <cell r="J64">
            <v>15486.2</v>
          </cell>
          <cell r="K64">
            <v>3884.0020000000004</v>
          </cell>
          <cell r="L64">
            <v>19392.400000000001</v>
          </cell>
        </row>
        <row r="65">
          <cell r="H65">
            <v>316.39999999999998</v>
          </cell>
          <cell r="I65">
            <v>3753.8739999999998</v>
          </cell>
          <cell r="J65">
            <v>14748.320000000002</v>
          </cell>
          <cell r="K65">
            <v>4070.2739999999999</v>
          </cell>
          <cell r="L65">
            <v>18840.791999999998</v>
          </cell>
        </row>
        <row r="66">
          <cell r="H66">
            <v>309.60000000000002</v>
          </cell>
          <cell r="I66">
            <v>3954.6279999999997</v>
          </cell>
          <cell r="J66">
            <v>13997.36</v>
          </cell>
          <cell r="K66">
            <v>4264.2280000000001</v>
          </cell>
          <cell r="L66">
            <v>18283.786</v>
          </cell>
        </row>
        <row r="67">
          <cell r="H67">
            <v>305</v>
          </cell>
          <cell r="I67">
            <v>4115.0540000000001</v>
          </cell>
          <cell r="J67">
            <v>13194.14</v>
          </cell>
          <cell r="K67">
            <v>4420.0540000000001</v>
          </cell>
          <cell r="L67">
            <v>17636.392</v>
          </cell>
        </row>
        <row r="68">
          <cell r="H68">
            <v>291.8</v>
          </cell>
          <cell r="I68">
            <v>4350.4520000000002</v>
          </cell>
          <cell r="J68">
            <v>12326.94</v>
          </cell>
          <cell r="K68">
            <v>4642.2520000000004</v>
          </cell>
          <cell r="L68">
            <v>16991.39</v>
          </cell>
        </row>
        <row r="69">
          <cell r="H69">
            <v>273.39999999999998</v>
          </cell>
          <cell r="I69">
            <v>4193.1379999999999</v>
          </cell>
          <cell r="J69">
            <v>11808.66</v>
          </cell>
          <cell r="K69">
            <v>4466.5379999999996</v>
          </cell>
          <cell r="L69">
            <v>16275.197999999999</v>
          </cell>
        </row>
        <row r="70">
          <cell r="H70">
            <v>257.8</v>
          </cell>
          <cell r="I70">
            <v>3950.8620000000001</v>
          </cell>
          <cell r="J70">
            <v>11179.34</v>
          </cell>
          <cell r="K70">
            <v>4208.6620000000003</v>
          </cell>
          <cell r="L70">
            <v>15388.001999999999</v>
          </cell>
        </row>
        <row r="71">
          <cell r="H71">
            <v>232</v>
          </cell>
          <cell r="I71">
            <v>3706.7299999999996</v>
          </cell>
          <cell r="J71">
            <v>10574.880000000001</v>
          </cell>
          <cell r="K71">
            <v>3938.7299999999996</v>
          </cell>
          <cell r="L71">
            <v>14513.609999999997</v>
          </cell>
        </row>
        <row r="72">
          <cell r="H72">
            <v>211</v>
          </cell>
          <cell r="I72">
            <v>3559.8779999999997</v>
          </cell>
          <cell r="J72">
            <v>10049.92</v>
          </cell>
          <cell r="K72">
            <v>3770.8779999999997</v>
          </cell>
          <cell r="L72">
            <v>13820.797999999999</v>
          </cell>
        </row>
        <row r="73">
          <cell r="H73">
            <v>191.4</v>
          </cell>
          <cell r="I73">
            <v>3313.3300000000004</v>
          </cell>
          <cell r="J73">
            <v>9502.8799999999992</v>
          </cell>
          <cell r="K73">
            <v>3504.7300000000005</v>
          </cell>
          <cell r="L73">
            <v>13007.61</v>
          </cell>
        </row>
        <row r="74">
          <cell r="H74">
            <v>188.8</v>
          </cell>
          <cell r="I74">
            <v>3124.1259999999997</v>
          </cell>
          <cell r="J74">
            <v>8956.48</v>
          </cell>
          <cell r="K74">
            <v>3312.9259999999995</v>
          </cell>
          <cell r="L74">
            <v>12269.405999999999</v>
          </cell>
        </row>
        <row r="75">
          <cell r="H75">
            <v>180.8</v>
          </cell>
          <cell r="I75">
            <v>3017.1079999999997</v>
          </cell>
          <cell r="J75">
            <v>8594.5</v>
          </cell>
          <cell r="K75">
            <v>3197.9079999999999</v>
          </cell>
          <cell r="L75">
            <v>11792.407999999999</v>
          </cell>
        </row>
        <row r="76">
          <cell r="H76">
            <v>182</v>
          </cell>
          <cell r="I76">
            <v>2951.43</v>
          </cell>
          <cell r="J76">
            <v>8280.98</v>
          </cell>
          <cell r="K76">
            <v>3133.43</v>
          </cell>
          <cell r="L76">
            <v>11414.41</v>
          </cell>
        </row>
        <row r="77">
          <cell r="H77">
            <v>175.8</v>
          </cell>
          <cell r="I77">
            <v>2807.6839999999997</v>
          </cell>
          <cell r="J77">
            <v>7787.1399999999994</v>
          </cell>
          <cell r="K77">
            <v>2983.4839999999995</v>
          </cell>
          <cell r="L77">
            <v>10770.624</v>
          </cell>
        </row>
        <row r="78">
          <cell r="H78">
            <v>173.6</v>
          </cell>
          <cell r="I78">
            <v>2727.9379999999996</v>
          </cell>
          <cell r="J78">
            <v>7251.2800000000007</v>
          </cell>
          <cell r="K78">
            <v>2901.5379999999996</v>
          </cell>
          <cell r="L78">
            <v>10152.817999999999</v>
          </cell>
        </row>
        <row r="79">
          <cell r="H79">
            <v>165.8</v>
          </cell>
          <cell r="I79">
            <v>2624.5839999999998</v>
          </cell>
          <cell r="J79">
            <v>6614.8200000000015</v>
          </cell>
          <cell r="K79">
            <v>2790.384</v>
          </cell>
          <cell r="L79">
            <v>9405.2040000000015</v>
          </cell>
        </row>
        <row r="80">
          <cell r="H80">
            <v>160.4</v>
          </cell>
          <cell r="I80">
            <v>2373.6059999999998</v>
          </cell>
          <cell r="J80">
            <v>5696.4</v>
          </cell>
          <cell r="K80">
            <v>2534.0059999999999</v>
          </cell>
          <cell r="L80">
            <v>8230.405999999999</v>
          </cell>
        </row>
        <row r="81">
          <cell r="H81">
            <v>150</v>
          </cell>
          <cell r="I81">
            <v>2124.6619999999998</v>
          </cell>
          <cell r="J81">
            <v>4805.74</v>
          </cell>
          <cell r="K81">
            <v>2274.6619999999998</v>
          </cell>
          <cell r="L81">
            <v>7080.4019999999991</v>
          </cell>
        </row>
        <row r="82">
          <cell r="H82">
            <v>155.19999999999999</v>
          </cell>
          <cell r="I82">
            <v>1965.634</v>
          </cell>
          <cell r="J82">
            <v>4217.16</v>
          </cell>
          <cell r="K82">
            <v>2120.8339999999998</v>
          </cell>
          <cell r="L82">
            <v>6337.9940000000006</v>
          </cell>
        </row>
        <row r="83">
          <cell r="H83">
            <v>154</v>
          </cell>
          <cell r="I83">
            <v>1853.9299999999998</v>
          </cell>
          <cell r="J83">
            <v>3820.66</v>
          </cell>
          <cell r="K83">
            <v>2007.9299999999998</v>
          </cell>
          <cell r="L83">
            <v>5828.59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8">
          <cell r="C8">
            <v>753</v>
          </cell>
          <cell r="E8">
            <v>8744</v>
          </cell>
          <cell r="G8">
            <v>700</v>
          </cell>
          <cell r="H8">
            <v>8839</v>
          </cell>
          <cell r="I8">
            <v>9539</v>
          </cell>
        </row>
        <row r="9">
          <cell r="C9">
            <v>732</v>
          </cell>
          <cell r="E9">
            <v>9080</v>
          </cell>
          <cell r="G9">
            <v>677</v>
          </cell>
          <cell r="H9">
            <v>8840</v>
          </cell>
          <cell r="I9">
            <v>9517</v>
          </cell>
        </row>
        <row r="10">
          <cell r="C10">
            <v>749</v>
          </cell>
          <cell r="E10">
            <v>8664</v>
          </cell>
          <cell r="G10">
            <v>701</v>
          </cell>
          <cell r="H10">
            <v>9260</v>
          </cell>
          <cell r="I10">
            <v>9961</v>
          </cell>
        </row>
        <row r="11">
          <cell r="C11">
            <v>656</v>
          </cell>
          <cell r="E11">
            <v>7512</v>
          </cell>
          <cell r="G11">
            <v>624</v>
          </cell>
          <cell r="H11">
            <v>7633</v>
          </cell>
          <cell r="I11">
            <v>8257</v>
          </cell>
        </row>
        <row r="12">
          <cell r="C12">
            <v>621</v>
          </cell>
          <cell r="E12">
            <v>7650</v>
          </cell>
          <cell r="G12">
            <v>599</v>
          </cell>
          <cell r="H12">
            <v>7727</v>
          </cell>
          <cell r="I12">
            <v>8326</v>
          </cell>
        </row>
        <row r="13">
          <cell r="C13">
            <v>614</v>
          </cell>
          <cell r="E13">
            <v>7521</v>
          </cell>
          <cell r="G13">
            <v>602</v>
          </cell>
          <cell r="H13">
            <v>7786</v>
          </cell>
          <cell r="I13">
            <v>8388</v>
          </cell>
        </row>
        <row r="14">
          <cell r="C14">
            <v>615</v>
          </cell>
          <cell r="E14">
            <v>7065</v>
          </cell>
          <cell r="G14">
            <v>601</v>
          </cell>
          <cell r="H14">
            <v>7422</v>
          </cell>
          <cell r="I14">
            <v>8023</v>
          </cell>
        </row>
        <row r="15">
          <cell r="C15">
            <v>586</v>
          </cell>
          <cell r="E15">
            <v>6349</v>
          </cell>
          <cell r="G15">
            <v>556</v>
          </cell>
          <cell r="H15">
            <v>6707</v>
          </cell>
          <cell r="I15">
            <v>7263</v>
          </cell>
        </row>
        <row r="16">
          <cell r="C16">
            <v>564</v>
          </cell>
          <cell r="E16">
            <v>6546</v>
          </cell>
          <cell r="G16">
            <v>554</v>
          </cell>
          <cell r="H16">
            <v>6732</v>
          </cell>
          <cell r="I16">
            <v>7286</v>
          </cell>
        </row>
        <row r="17">
          <cell r="C17">
            <v>564</v>
          </cell>
          <cell r="E17">
            <v>6665</v>
          </cell>
          <cell r="G17">
            <v>553</v>
          </cell>
          <cell r="H17">
            <v>6998</v>
          </cell>
          <cell r="I17">
            <v>7551</v>
          </cell>
        </row>
        <row r="18">
          <cell r="C18">
            <v>555</v>
          </cell>
          <cell r="E18">
            <v>6461</v>
          </cell>
          <cell r="G18">
            <v>546</v>
          </cell>
          <cell r="H18">
            <v>6252</v>
          </cell>
          <cell r="I18">
            <v>6798</v>
          </cell>
        </row>
        <row r="19">
          <cell r="C19">
            <v>521</v>
          </cell>
          <cell r="E19">
            <v>6148</v>
          </cell>
          <cell r="G19">
            <v>491</v>
          </cell>
          <cell r="H19">
            <v>5638</v>
          </cell>
          <cell r="I19">
            <v>6129</v>
          </cell>
        </row>
        <row r="20">
          <cell r="C20">
            <v>472</v>
          </cell>
          <cell r="E20">
            <v>5890</v>
          </cell>
          <cell r="G20">
            <v>463</v>
          </cell>
          <cell r="H20">
            <v>5176</v>
          </cell>
          <cell r="I20">
            <v>5639</v>
          </cell>
        </row>
        <row r="21">
          <cell r="C21">
            <v>410</v>
          </cell>
          <cell r="E21">
            <v>5399</v>
          </cell>
          <cell r="G21">
            <v>399</v>
          </cell>
          <cell r="H21">
            <v>4454</v>
          </cell>
          <cell r="I21">
            <v>4853</v>
          </cell>
        </row>
        <row r="22">
          <cell r="C22">
            <v>359</v>
          </cell>
          <cell r="E22">
            <v>5411</v>
          </cell>
          <cell r="G22">
            <v>363</v>
          </cell>
          <cell r="H22">
            <v>5208</v>
          </cell>
          <cell r="I22">
            <v>5571</v>
          </cell>
        </row>
        <row r="23">
          <cell r="C23">
            <v>427</v>
          </cell>
          <cell r="E23">
            <v>5321</v>
          </cell>
          <cell r="G23">
            <v>409</v>
          </cell>
          <cell r="H23">
            <v>4930</v>
          </cell>
          <cell r="I23">
            <v>5339</v>
          </cell>
        </row>
        <row r="24">
          <cell r="C24">
            <v>367</v>
          </cell>
          <cell r="E24">
            <v>5106</v>
          </cell>
          <cell r="G24">
            <v>357</v>
          </cell>
          <cell r="H24">
            <v>4041</v>
          </cell>
          <cell r="I24">
            <v>4398</v>
          </cell>
        </row>
        <row r="25">
          <cell r="C25">
            <v>389</v>
          </cell>
          <cell r="E25">
            <v>5316</v>
          </cell>
          <cell r="G25">
            <v>377</v>
          </cell>
          <cell r="H25">
            <v>4047</v>
          </cell>
          <cell r="I25">
            <v>4424</v>
          </cell>
        </row>
        <row r="26">
          <cell r="C26">
            <v>390</v>
          </cell>
          <cell r="E26">
            <v>5289</v>
          </cell>
          <cell r="G26">
            <v>385</v>
          </cell>
          <cell r="H26">
            <v>4072</v>
          </cell>
          <cell r="I26">
            <v>4457</v>
          </cell>
        </row>
        <row r="27">
          <cell r="C27">
            <v>324</v>
          </cell>
          <cell r="E27">
            <v>4941</v>
          </cell>
          <cell r="G27">
            <v>310</v>
          </cell>
          <cell r="H27">
            <v>3765</v>
          </cell>
          <cell r="I27">
            <v>4075</v>
          </cell>
        </row>
        <row r="28">
          <cell r="C28">
            <v>343</v>
          </cell>
          <cell r="E28">
            <v>4904</v>
          </cell>
          <cell r="G28">
            <v>326</v>
          </cell>
          <cell r="H28">
            <v>3568</v>
          </cell>
          <cell r="I28">
            <v>3894</v>
          </cell>
        </row>
        <row r="29">
          <cell r="C29">
            <v>369</v>
          </cell>
          <cell r="E29">
            <v>4881</v>
          </cell>
          <cell r="G29">
            <v>348</v>
          </cell>
          <cell r="H29">
            <v>3410</v>
          </cell>
          <cell r="I29">
            <v>3758</v>
          </cell>
        </row>
        <row r="30">
          <cell r="C30">
            <v>321</v>
          </cell>
          <cell r="E30">
            <v>4700</v>
          </cell>
          <cell r="G30">
            <v>304</v>
          </cell>
          <cell r="H30">
            <v>3229</v>
          </cell>
          <cell r="I30">
            <v>3533</v>
          </cell>
        </row>
        <row r="31">
          <cell r="C31">
            <v>351</v>
          </cell>
          <cell r="E31">
            <v>4426</v>
          </cell>
          <cell r="G31">
            <v>336</v>
          </cell>
          <cell r="H31">
            <v>2957</v>
          </cell>
          <cell r="I31">
            <v>3293</v>
          </cell>
        </row>
        <row r="32">
          <cell r="C32">
            <v>326</v>
          </cell>
          <cell r="E32">
            <v>4373</v>
          </cell>
          <cell r="G32">
            <v>308</v>
          </cell>
          <cell r="H32">
            <v>2766</v>
          </cell>
          <cell r="I32">
            <v>3074</v>
          </cell>
        </row>
        <row r="33">
          <cell r="C33">
            <v>294</v>
          </cell>
          <cell r="E33">
            <v>4389</v>
          </cell>
          <cell r="G33">
            <v>286</v>
          </cell>
          <cell r="H33">
            <v>2666</v>
          </cell>
          <cell r="I33">
            <v>2952</v>
          </cell>
        </row>
        <row r="34">
          <cell r="C34">
            <v>327</v>
          </cell>
          <cell r="E34">
            <v>4304</v>
          </cell>
          <cell r="G34">
            <v>314</v>
          </cell>
          <cell r="H34">
            <v>2635</v>
          </cell>
          <cell r="I34">
            <v>2949</v>
          </cell>
        </row>
        <row r="35">
          <cell r="C35">
            <v>295</v>
          </cell>
          <cell r="E35">
            <v>3902</v>
          </cell>
          <cell r="G35">
            <v>281</v>
          </cell>
          <cell r="H35">
            <v>2385</v>
          </cell>
          <cell r="I35">
            <v>2666</v>
          </cell>
        </row>
        <row r="36">
          <cell r="C36">
            <v>274</v>
          </cell>
          <cell r="E36">
            <v>3656</v>
          </cell>
          <cell r="G36">
            <v>270</v>
          </cell>
          <cell r="H36">
            <v>2575</v>
          </cell>
          <cell r="I36">
            <v>2845</v>
          </cell>
        </row>
        <row r="37">
          <cell r="C37">
            <v>241</v>
          </cell>
          <cell r="G37">
            <v>216</v>
          </cell>
          <cell r="H37">
            <v>2287</v>
          </cell>
          <cell r="I37">
            <v>2503</v>
          </cell>
        </row>
        <row r="38">
          <cell r="C38">
            <v>219</v>
          </cell>
          <cell r="G38">
            <v>208</v>
          </cell>
          <cell r="H38">
            <v>1969</v>
          </cell>
          <cell r="I38">
            <v>2177</v>
          </cell>
        </row>
        <row r="39">
          <cell r="C39">
            <v>204</v>
          </cell>
          <cell r="G39">
            <v>185</v>
          </cell>
          <cell r="H39">
            <v>1880</v>
          </cell>
          <cell r="I39">
            <v>2065</v>
          </cell>
        </row>
        <row r="40">
          <cell r="C40">
            <v>189</v>
          </cell>
          <cell r="G40">
            <v>178</v>
          </cell>
          <cell r="H40">
            <v>1980</v>
          </cell>
          <cell r="I40">
            <v>2158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31"/>
      <sheetData sheetId="132"/>
      <sheetData sheetId="133"/>
      <sheetData sheetId="134"/>
      <sheetData sheetId="1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823BA-80E4-4866-AC79-9B32B2C5DE0A}">
  <sheetPr>
    <tabColor indexed="13"/>
    <pageSetUpPr fitToPage="1"/>
  </sheetPr>
  <dimension ref="A1:O78"/>
  <sheetViews>
    <sheetView zoomScale="75" zoomScaleNormal="75" workbookViewId="0">
      <selection activeCell="A60" sqref="A60"/>
    </sheetView>
  </sheetViews>
  <sheetFormatPr defaultRowHeight="12.75" x14ac:dyDescent="0.2"/>
  <cols>
    <col min="1" max="1" width="9.140625" style="2"/>
    <col min="2" max="2" width="13.140625" style="2" customWidth="1"/>
    <col min="3" max="16384" width="9.140625" style="2"/>
  </cols>
  <sheetData>
    <row r="1" spans="1:10" ht="23.25" x14ac:dyDescent="0.3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8.75" x14ac:dyDescent="0.3">
      <c r="A4" s="4"/>
      <c r="B4" s="5" t="s">
        <v>1</v>
      </c>
      <c r="C4" s="5" t="s">
        <v>2</v>
      </c>
      <c r="D4" s="4"/>
      <c r="E4" s="4"/>
      <c r="F4" s="4"/>
      <c r="G4" s="4"/>
      <c r="H4" s="4"/>
      <c r="I4" s="4"/>
      <c r="J4" s="4"/>
    </row>
    <row r="5" spans="1:10" ht="18.75" x14ac:dyDescent="0.3">
      <c r="A5" s="4"/>
      <c r="B5" s="5" t="s">
        <v>3</v>
      </c>
      <c r="C5" s="5" t="s">
        <v>4</v>
      </c>
      <c r="D5" s="4"/>
      <c r="E5" s="4"/>
      <c r="F5" s="4"/>
      <c r="G5" s="4"/>
      <c r="H5" s="4"/>
      <c r="I5" s="4"/>
      <c r="J5" s="4"/>
    </row>
    <row r="6" spans="1:10" ht="18.75" x14ac:dyDescent="0.3">
      <c r="A6" s="4"/>
      <c r="B6" s="5"/>
      <c r="C6" s="5" t="s">
        <v>5</v>
      </c>
      <c r="D6" s="4"/>
      <c r="E6" s="4"/>
      <c r="F6" s="4"/>
      <c r="G6" s="4"/>
      <c r="H6" s="4"/>
      <c r="I6" s="4"/>
      <c r="J6" s="4"/>
    </row>
    <row r="7" spans="1:10" ht="18.75" x14ac:dyDescent="0.3">
      <c r="A7" s="4"/>
      <c r="B7" s="5"/>
      <c r="C7" s="5" t="s">
        <v>6</v>
      </c>
      <c r="D7" s="4"/>
      <c r="E7" s="4"/>
      <c r="F7" s="4"/>
      <c r="G7" s="4"/>
      <c r="H7" s="4"/>
      <c r="I7" s="4"/>
      <c r="J7" s="4"/>
    </row>
    <row r="36" spans="15:15" x14ac:dyDescent="0.2">
      <c r="O36" s="6"/>
    </row>
    <row r="76" spans="1:1" ht="18.75" x14ac:dyDescent="0.3">
      <c r="A76" s="7"/>
    </row>
    <row r="77" spans="1:1" ht="18.75" x14ac:dyDescent="0.3">
      <c r="A77" s="7"/>
    </row>
    <row r="78" spans="1:1" ht="18.75" customHeight="1" x14ac:dyDescent="0.3">
      <c r="A78" s="7"/>
    </row>
  </sheetData>
  <pageMargins left="0.55118110236220474" right="0.55118110236220474" top="0.39370078740157483" bottom="0.39370078740157483" header="0.51181102362204722" footer="0.51181102362204722"/>
  <pageSetup paperSize="9" scale="70" orientation="portrait" r:id="rId1"/>
  <headerFooter alignWithMargins="0">
    <oddFooter xml:space="preserve">&amp;C&amp;"Times New Roman,Regular"&amp;14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73B4C-A435-461F-977B-CE6DBB476868}">
  <sheetPr>
    <tabColor indexed="34"/>
    <pageSetUpPr fitToPage="1"/>
  </sheetPr>
  <dimension ref="B2:B80"/>
  <sheetViews>
    <sheetView topLeftCell="A23" zoomScaleNormal="100" workbookViewId="0">
      <selection activeCell="A60" sqref="A60"/>
    </sheetView>
  </sheetViews>
  <sheetFormatPr defaultRowHeight="12.75" x14ac:dyDescent="0.2"/>
  <cols>
    <col min="1" max="13" width="9.140625" style="2"/>
    <col min="14" max="14" width="11" style="2" customWidth="1"/>
    <col min="15" max="15" width="3.5703125" style="2" customWidth="1"/>
    <col min="16" max="16" width="57" style="2" customWidth="1"/>
    <col min="17" max="16384" width="9.140625" style="2"/>
  </cols>
  <sheetData>
    <row r="2" spans="2:2" ht="26.25" x14ac:dyDescent="0.4">
      <c r="B2" s="8"/>
    </row>
    <row r="37" spans="2:2" ht="26.25" x14ac:dyDescent="0.4">
      <c r="B37" s="8"/>
    </row>
    <row r="80" ht="157.5" customHeight="1" x14ac:dyDescent="0.2"/>
  </sheetData>
  <pageMargins left="0.75" right="0.75" top="1" bottom="1" header="0.5" footer="0.5"/>
  <pageSetup paperSize="9" scale="65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29BBD-53F5-4842-9864-BF03F74B5146}">
  <sheetPr>
    <tabColor indexed="13"/>
  </sheetPr>
  <dimension ref="A1:A49"/>
  <sheetViews>
    <sheetView tabSelected="1" topLeftCell="A42" zoomScaleNormal="100" workbookViewId="0">
      <selection activeCell="A60" sqref="A60"/>
    </sheetView>
  </sheetViews>
  <sheetFormatPr defaultRowHeight="12.75" x14ac:dyDescent="0.2"/>
  <cols>
    <col min="1" max="16384" width="9.140625" style="2"/>
  </cols>
  <sheetData>
    <row r="1" spans="1:1" ht="23.25" x14ac:dyDescent="0.35">
      <c r="A1" s="9"/>
    </row>
    <row r="49" spans="1:1" ht="23.25" x14ac:dyDescent="0.35">
      <c r="A49" s="9"/>
    </row>
  </sheetData>
  <pageMargins left="0.75" right="0.75" top="1" bottom="1" header="0.5" footer="0.5"/>
  <pageSetup paperSize="9" scale="6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F750D-407F-4091-A76C-C8464971DE14}">
  <sheetPr>
    <tabColor indexed="34"/>
    <pageSetUpPr fitToPage="1"/>
  </sheetPr>
  <dimension ref="A2:B3"/>
  <sheetViews>
    <sheetView zoomScale="75" zoomScaleNormal="75" workbookViewId="0">
      <selection activeCell="A60" sqref="A60"/>
    </sheetView>
  </sheetViews>
  <sheetFormatPr defaultRowHeight="12.75" x14ac:dyDescent="0.2"/>
  <cols>
    <col min="1" max="1" width="2.85546875" style="2" customWidth="1"/>
    <col min="2" max="10" width="9.140625" style="2"/>
    <col min="11" max="11" width="9.140625" style="2" customWidth="1"/>
    <col min="12" max="16384" width="9.140625" style="2"/>
  </cols>
  <sheetData>
    <row r="2" spans="1:2" ht="22.5" customHeight="1" x14ac:dyDescent="0.2">
      <c r="B2" s="10" t="s">
        <v>7</v>
      </c>
    </row>
    <row r="3" spans="1:2" ht="20.25" x14ac:dyDescent="0.3">
      <c r="A3" s="11"/>
    </row>
  </sheetData>
  <pageMargins left="0.75" right="0.75" top="1" bottom="1" header="0.5" footer="0.5"/>
  <pageSetup paperSize="9" scale="78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8F462-3119-4376-A446-B95F03DA5D61}">
  <sheetPr>
    <tabColor indexed="34"/>
    <pageSetUpPr fitToPage="1"/>
  </sheetPr>
  <dimension ref="A1:K76"/>
  <sheetViews>
    <sheetView zoomScale="85" zoomScaleNormal="85" workbookViewId="0">
      <selection activeCell="A60" sqref="A60"/>
    </sheetView>
  </sheetViews>
  <sheetFormatPr defaultRowHeight="12.75" x14ac:dyDescent="0.2"/>
  <cols>
    <col min="1" max="4" width="9.140625" style="2"/>
    <col min="5" max="5" width="14.85546875" style="2" customWidth="1"/>
    <col min="6" max="11" width="9.140625" style="2"/>
    <col min="12" max="12" width="5.7109375" style="2" customWidth="1"/>
    <col min="13" max="16384" width="9.140625" style="2"/>
  </cols>
  <sheetData>
    <row r="1" spans="1:6" ht="18.75" x14ac:dyDescent="0.3">
      <c r="A1" s="12"/>
      <c r="B1" s="13" t="s">
        <v>8</v>
      </c>
      <c r="C1" s="12"/>
      <c r="D1" s="12"/>
      <c r="E1" s="12"/>
      <c r="F1" s="12"/>
    </row>
    <row r="2" spans="1:6" x14ac:dyDescent="0.2">
      <c r="A2" s="12"/>
      <c r="B2" s="12" t="s">
        <v>9</v>
      </c>
      <c r="C2" s="12" t="s">
        <v>10</v>
      </c>
      <c r="D2" s="12" t="s">
        <v>11</v>
      </c>
      <c r="E2" s="12" t="s">
        <v>12</v>
      </c>
      <c r="F2" s="12" t="s">
        <v>13</v>
      </c>
    </row>
    <row r="3" spans="1:6" ht="15.75" x14ac:dyDescent="0.25">
      <c r="A3" s="14" t="s">
        <v>14</v>
      </c>
      <c r="B3" s="15">
        <f>[3]Fig7data!H11</f>
        <v>539.20000000000005</v>
      </c>
      <c r="C3" s="15"/>
      <c r="D3" s="15"/>
      <c r="E3" s="15"/>
      <c r="F3" s="15">
        <f>[3]Fig7data!L11</f>
        <v>15149.4</v>
      </c>
    </row>
    <row r="4" spans="1:6" ht="15.75" x14ac:dyDescent="0.25">
      <c r="A4" s="14" t="s">
        <v>15</v>
      </c>
      <c r="B4" s="15">
        <f>[3]Fig7data!H12</f>
        <v>525.4</v>
      </c>
      <c r="C4" s="15"/>
      <c r="D4" s="15"/>
      <c r="E4" s="15"/>
      <c r="F4" s="15">
        <f>[3]Fig7data!L12</f>
        <v>15527.8</v>
      </c>
    </row>
    <row r="5" spans="1:6" ht="15.75" x14ac:dyDescent="0.25">
      <c r="A5" s="14" t="s">
        <v>16</v>
      </c>
      <c r="B5" s="15">
        <f>[3]Fig7data!H13</f>
        <v>534.4</v>
      </c>
      <c r="C5" s="15"/>
      <c r="D5" s="15"/>
      <c r="E5" s="15"/>
      <c r="F5" s="15">
        <f>[3]Fig7data!L13</f>
        <v>16469.400000000001</v>
      </c>
    </row>
    <row r="6" spans="1:6" ht="15.75" x14ac:dyDescent="0.25">
      <c r="A6" s="16" t="s">
        <v>17</v>
      </c>
      <c r="B6" s="15">
        <f>[3]Fig7data!H14</f>
        <v>536.4</v>
      </c>
      <c r="C6" s="15">
        <f>[3]Fig7data!I14</f>
        <v>4713.3999999999996</v>
      </c>
      <c r="D6" s="15">
        <f>[3]Fig7data!J14</f>
        <v>12058.6</v>
      </c>
      <c r="E6" s="15">
        <f>[3]Fig7data!K14</f>
        <v>5249.8</v>
      </c>
      <c r="F6" s="15">
        <f>[3]Fig7data!L14</f>
        <v>17308.400000000001</v>
      </c>
    </row>
    <row r="7" spans="1:6" ht="15.75" x14ac:dyDescent="0.25">
      <c r="A7" s="16" t="s">
        <v>18</v>
      </c>
      <c r="B7" s="15">
        <f>[3]Fig7data!H15</f>
        <v>552.6</v>
      </c>
      <c r="C7" s="15">
        <f>[3]Fig7data!I15</f>
        <v>4822</v>
      </c>
      <c r="D7" s="15">
        <f>[3]Fig7data!J15</f>
        <v>12942.4</v>
      </c>
      <c r="E7" s="15">
        <f>[3]Fig7data!K15</f>
        <v>5374.6</v>
      </c>
      <c r="F7" s="15">
        <f>[3]Fig7data!L15</f>
        <v>18317</v>
      </c>
    </row>
    <row r="8" spans="1:6" ht="15.75" x14ac:dyDescent="0.25">
      <c r="A8" s="16" t="s">
        <v>19</v>
      </c>
      <c r="B8" s="15">
        <f>[3]Fig7data!H16</f>
        <v>551.79999999999995</v>
      </c>
      <c r="C8" s="15">
        <f>[3]Fig7data!I16</f>
        <v>4922.8</v>
      </c>
      <c r="D8" s="15">
        <f>[3]Fig7data!J16</f>
        <v>13755.2</v>
      </c>
      <c r="E8" s="15">
        <f>[3]Fig7data!K16</f>
        <v>5474.6</v>
      </c>
      <c r="F8" s="15">
        <f>[3]Fig7data!L16</f>
        <v>19229.8</v>
      </c>
    </row>
    <row r="9" spans="1:6" ht="15.75" x14ac:dyDescent="0.25">
      <c r="A9" s="16" t="s">
        <v>20</v>
      </c>
      <c r="B9" s="15">
        <f>[3]Fig7data!H17</f>
        <v>564.79999999999995</v>
      </c>
      <c r="C9" s="15">
        <f>[3]Fig7data!I17</f>
        <v>5039.2</v>
      </c>
      <c r="D9" s="15">
        <f>[3]Fig7data!J17</f>
        <v>14599.8</v>
      </c>
      <c r="E9" s="15">
        <f>[3]Fig7data!K17</f>
        <v>5604</v>
      </c>
      <c r="F9" s="15">
        <f>[3]Fig7data!L17</f>
        <v>20203.8</v>
      </c>
    </row>
    <row r="10" spans="1:6" ht="15.75" x14ac:dyDescent="0.25">
      <c r="A10" s="16" t="s">
        <v>21</v>
      </c>
      <c r="B10" s="15">
        <f>[3]Fig7data!H18</f>
        <v>570</v>
      </c>
      <c r="C10" s="15">
        <f>[3]Fig7data!I18</f>
        <v>5065.6000000000004</v>
      </c>
      <c r="D10" s="15">
        <f>[3]Fig7data!J18</f>
        <v>15465.6</v>
      </c>
      <c r="E10" s="15">
        <f>[3]Fig7data!K18</f>
        <v>5635.6</v>
      </c>
      <c r="F10" s="15">
        <f>[3]Fig7data!L18</f>
        <v>21101.200000000001</v>
      </c>
    </row>
    <row r="11" spans="1:6" ht="15.75" x14ac:dyDescent="0.25">
      <c r="A11" s="14" t="s">
        <v>22</v>
      </c>
      <c r="B11" s="15">
        <f>[3]Fig7data!H19</f>
        <v>581.79999999999995</v>
      </c>
      <c r="C11" s="15">
        <f>[3]Fig7data!I19</f>
        <v>5357.8</v>
      </c>
      <c r="D11" s="15">
        <f>[3]Fig7data!J19</f>
        <v>16383.6</v>
      </c>
      <c r="E11" s="15">
        <f>[3]Fig7data!K19</f>
        <v>5939.6</v>
      </c>
      <c r="F11" s="15">
        <f>[3]Fig7data!L19</f>
        <v>22323.200000000001</v>
      </c>
    </row>
    <row r="12" spans="1:6" ht="15.75" x14ac:dyDescent="0.25">
      <c r="A12" s="14" t="s">
        <v>23</v>
      </c>
      <c r="B12" s="15">
        <f>[3]Fig7data!H20</f>
        <v>589.4</v>
      </c>
      <c r="C12" s="15">
        <f>[3]Fig7data!I20</f>
        <v>5665</v>
      </c>
      <c r="D12" s="15">
        <f>[3]Fig7data!J20</f>
        <v>17152</v>
      </c>
      <c r="E12" s="15">
        <f>[3]Fig7data!K20</f>
        <v>6254.4</v>
      </c>
      <c r="F12" s="15">
        <f>[3]Fig7data!L20</f>
        <v>23406.400000000001</v>
      </c>
    </row>
    <row r="13" spans="1:6" ht="15.75" x14ac:dyDescent="0.25">
      <c r="A13" s="14" t="s">
        <v>24</v>
      </c>
      <c r="B13" s="15">
        <f>[3]Fig7data!H21</f>
        <v>615.6</v>
      </c>
      <c r="C13" s="15">
        <f>[3]Fig7data!I21</f>
        <v>6100.8</v>
      </c>
      <c r="D13" s="15">
        <f>[3]Fig7data!J21</f>
        <v>17870.599999999999</v>
      </c>
      <c r="E13" s="15">
        <f>[3]Fig7data!K21</f>
        <v>6716.4</v>
      </c>
      <c r="F13" s="15">
        <f>[3]Fig7data!L21</f>
        <v>24587</v>
      </c>
    </row>
    <row r="14" spans="1:6" ht="15.75" x14ac:dyDescent="0.25">
      <c r="A14" s="14" t="s">
        <v>25</v>
      </c>
      <c r="B14" s="15">
        <f>[3]Fig7data!H22</f>
        <v>638.4</v>
      </c>
      <c r="C14" s="15">
        <f>[3]Fig7data!I22</f>
        <v>6510</v>
      </c>
      <c r="D14" s="15">
        <f>[3]Fig7data!J22</f>
        <v>18495.8</v>
      </c>
      <c r="E14" s="15">
        <f>[3]Fig7data!K22</f>
        <v>7148.4</v>
      </c>
      <c r="F14" s="15">
        <f>[3]Fig7data!L22</f>
        <v>25644.2</v>
      </c>
    </row>
    <row r="15" spans="1:6" ht="15.75" x14ac:dyDescent="0.25">
      <c r="A15" s="14" t="s">
        <v>26</v>
      </c>
      <c r="B15" s="15">
        <f>[3]Fig7data!H23</f>
        <v>659.8</v>
      </c>
      <c r="C15" s="15">
        <f>[3]Fig7data!I23</f>
        <v>6895</v>
      </c>
      <c r="D15" s="15">
        <f>[3]Fig7data!J23</f>
        <v>19069</v>
      </c>
      <c r="E15" s="15">
        <f>[3]Fig7data!K23</f>
        <v>7554.8</v>
      </c>
      <c r="F15" s="15">
        <f>[3]Fig7data!L23</f>
        <v>26623.8</v>
      </c>
    </row>
    <row r="16" spans="1:6" ht="15.75" x14ac:dyDescent="0.25">
      <c r="A16" s="16" t="s">
        <v>27</v>
      </c>
      <c r="B16" s="15">
        <f>[3]Fig7data!H24</f>
        <v>689.8</v>
      </c>
      <c r="C16" s="15">
        <f>[3]Fig7data!I24</f>
        <v>7255</v>
      </c>
      <c r="D16" s="15">
        <f>[3]Fig7data!J24</f>
        <v>19782.2</v>
      </c>
      <c r="E16" s="15">
        <f>[3]Fig7data!K24</f>
        <v>7944.8</v>
      </c>
      <c r="F16" s="15">
        <f>[3]Fig7data!L24</f>
        <v>27727</v>
      </c>
    </row>
    <row r="17" spans="1:6" ht="15.75" x14ac:dyDescent="0.25">
      <c r="A17" s="16" t="s">
        <v>28</v>
      </c>
      <c r="B17" s="15">
        <f>[3]Fig7data!H25</f>
        <v>708.8</v>
      </c>
      <c r="C17" s="15">
        <f>[3]Fig7data!I25</f>
        <v>7677.4</v>
      </c>
      <c r="D17" s="15">
        <f>[3]Fig7data!J25</f>
        <v>20443.2</v>
      </c>
      <c r="E17" s="15">
        <f>[3]Fig7data!K25</f>
        <v>8386.2000000000007</v>
      </c>
      <c r="F17" s="15">
        <f>[3]Fig7data!L25</f>
        <v>28829.4</v>
      </c>
    </row>
    <row r="18" spans="1:6" ht="15.75" x14ac:dyDescent="0.25">
      <c r="A18" s="16" t="s">
        <v>29</v>
      </c>
      <c r="B18" s="15">
        <f>[3]Fig7data!H26</f>
        <v>732.6</v>
      </c>
      <c r="C18" s="15">
        <f>[3]Fig7data!I26</f>
        <v>8082.4</v>
      </c>
      <c r="D18" s="15">
        <f>[3]Fig7data!J26</f>
        <v>20998</v>
      </c>
      <c r="E18" s="15">
        <f>[3]Fig7data!K26</f>
        <v>8815</v>
      </c>
      <c r="F18" s="15">
        <f>[3]Fig7data!L26</f>
        <v>29813</v>
      </c>
    </row>
    <row r="19" spans="1:6" ht="15.75" x14ac:dyDescent="0.25">
      <c r="A19" s="16" t="s">
        <v>30</v>
      </c>
      <c r="B19" s="15">
        <f>[3]Fig7data!H27</f>
        <v>755.4</v>
      </c>
      <c r="C19" s="15">
        <f>[3]Fig7data!I27</f>
        <v>8523.6</v>
      </c>
      <c r="D19" s="15">
        <f>[3]Fig7data!J27</f>
        <v>21545.4</v>
      </c>
      <c r="E19" s="15">
        <f>[3]Fig7data!K27</f>
        <v>9279</v>
      </c>
      <c r="F19" s="15">
        <f>[3]Fig7data!L27</f>
        <v>30824.400000000001</v>
      </c>
    </row>
    <row r="20" spans="1:6" ht="15.75" x14ac:dyDescent="0.25">
      <c r="A20" s="16" t="s">
        <v>31</v>
      </c>
      <c r="B20" s="15">
        <f>[3]Fig7data!H28</f>
        <v>766.8</v>
      </c>
      <c r="C20" s="15">
        <f>[3]Fig7data!I28</f>
        <v>8976.7999999999993</v>
      </c>
      <c r="D20" s="15">
        <f>[3]Fig7data!J28</f>
        <v>21665</v>
      </c>
      <c r="E20" s="15">
        <f>[3]Fig7data!K28</f>
        <v>9743.6</v>
      </c>
      <c r="F20" s="15">
        <f>[3]Fig7data!L28</f>
        <v>31408.6</v>
      </c>
    </row>
    <row r="21" spans="1:6" ht="15.75" x14ac:dyDescent="0.25">
      <c r="A21" s="14" t="s">
        <v>32</v>
      </c>
      <c r="B21" s="15">
        <f>[3]Fig7data!H29</f>
        <v>794.4</v>
      </c>
      <c r="C21" s="15">
        <f>[3]Fig7data!I29</f>
        <v>9315.7999999999993</v>
      </c>
      <c r="D21" s="15">
        <f>[3]Fig7data!J29</f>
        <v>21404.2</v>
      </c>
      <c r="E21" s="15">
        <f>[3]Fig7data!K29</f>
        <v>10110.200000000001</v>
      </c>
      <c r="F21" s="15">
        <f>[3]Fig7data!L29</f>
        <v>31514.400000000001</v>
      </c>
    </row>
    <row r="22" spans="1:6" ht="15.75" x14ac:dyDescent="0.25">
      <c r="A22" s="14" t="s">
        <v>33</v>
      </c>
      <c r="B22" s="15">
        <f>[3]Fig7data!H30</f>
        <v>808.8</v>
      </c>
      <c r="C22" s="15">
        <f>[3]Fig7data!I30</f>
        <v>9572.4</v>
      </c>
      <c r="D22" s="15">
        <f>[3]Fig7data!J30</f>
        <v>21015.8</v>
      </c>
      <c r="E22" s="15">
        <f>[3]Fig7data!K30</f>
        <v>10381.200000000001</v>
      </c>
      <c r="F22" s="15">
        <f>[3]Fig7data!L30</f>
        <v>31397</v>
      </c>
    </row>
    <row r="23" spans="1:6" ht="15.75" x14ac:dyDescent="0.25">
      <c r="A23" s="14" t="s">
        <v>34</v>
      </c>
      <c r="B23" s="15">
        <f>[3]Fig7data!H31</f>
        <v>824</v>
      </c>
      <c r="C23" s="15">
        <f>[3]Fig7data!I31</f>
        <v>9711.2000000000007</v>
      </c>
      <c r="D23" s="15">
        <f>[3]Fig7data!J31</f>
        <v>20644.599999999999</v>
      </c>
      <c r="E23" s="15">
        <f>[3]Fig7data!K31</f>
        <v>10535.2</v>
      </c>
      <c r="F23" s="15">
        <f>[3]Fig7data!L31</f>
        <v>31179.8</v>
      </c>
    </row>
    <row r="24" spans="1:6" ht="15.75" x14ac:dyDescent="0.25">
      <c r="A24" s="14" t="s">
        <v>35</v>
      </c>
      <c r="B24" s="15">
        <f>[3]Fig7data!H32</f>
        <v>839.4</v>
      </c>
      <c r="C24" s="15">
        <f>[3]Fig7data!I32</f>
        <v>9859.6</v>
      </c>
      <c r="D24" s="15">
        <f>[3]Fig7data!J32</f>
        <v>20481.2</v>
      </c>
      <c r="E24" s="15">
        <f>[3]Fig7data!K32</f>
        <v>10699</v>
      </c>
      <c r="F24" s="15">
        <f>[3]Fig7data!L32</f>
        <v>31180.2</v>
      </c>
    </row>
    <row r="25" spans="1:6" ht="15.75" x14ac:dyDescent="0.25">
      <c r="A25" s="14" t="s">
        <v>36</v>
      </c>
      <c r="B25" s="15">
        <f>[3]Fig7data!H33</f>
        <v>856.6</v>
      </c>
      <c r="C25" s="15">
        <f>[3]Fig7data!I33</f>
        <v>9979.7999999999993</v>
      </c>
      <c r="D25" s="15">
        <f>[3]Fig7data!J33</f>
        <v>20494.8</v>
      </c>
      <c r="E25" s="15">
        <f>[3]Fig7data!K33</f>
        <v>10836.4</v>
      </c>
      <c r="F25" s="15">
        <f>[3]Fig7data!L33</f>
        <v>31331.200000000001</v>
      </c>
    </row>
    <row r="26" spans="1:6" ht="15.75" x14ac:dyDescent="0.25">
      <c r="A26" s="14" t="s">
        <v>37</v>
      </c>
      <c r="B26" s="15">
        <f>[3]Fig7data!H34</f>
        <v>843.2</v>
      </c>
      <c r="C26" s="15">
        <f>[3]Fig7data!I34</f>
        <v>9918</v>
      </c>
      <c r="D26" s="15">
        <f>[3]Fig7data!J34</f>
        <v>20115.400000000001</v>
      </c>
      <c r="E26" s="15">
        <f>[3]Fig7data!K34</f>
        <v>10761.2</v>
      </c>
      <c r="F26" s="15">
        <f>[3]Fig7data!L34</f>
        <v>30876.6</v>
      </c>
    </row>
    <row r="27" spans="1:6" ht="15.75" x14ac:dyDescent="0.25">
      <c r="A27" s="14" t="s">
        <v>38</v>
      </c>
      <c r="B27" s="15">
        <f>[3]Fig7data!H35</f>
        <v>834</v>
      </c>
      <c r="C27" s="15">
        <f>[3]Fig7data!I35</f>
        <v>9668.4</v>
      </c>
      <c r="D27" s="15">
        <f>[3]Fig7data!J35</f>
        <v>19850.400000000001</v>
      </c>
      <c r="E27" s="15">
        <f>[3]Fig7data!K35</f>
        <v>10502.4</v>
      </c>
      <c r="F27" s="15">
        <f>[3]Fig7data!L35</f>
        <v>30352.799999999999</v>
      </c>
    </row>
    <row r="28" spans="1:6" ht="15.75" x14ac:dyDescent="0.25">
      <c r="A28" s="14" t="s">
        <v>39</v>
      </c>
      <c r="B28" s="15">
        <f>[3]Fig7data!H36</f>
        <v>817.4</v>
      </c>
      <c r="C28" s="15">
        <f>[3]Fig7data!I36</f>
        <v>9423</v>
      </c>
      <c r="D28" s="15">
        <f>[3]Fig7data!J36</f>
        <v>19860.2</v>
      </c>
      <c r="E28" s="15">
        <f>[3]Fig7data!K36</f>
        <v>10240.4</v>
      </c>
      <c r="F28" s="15">
        <f>[3]Fig7data!L36</f>
        <v>30100.6</v>
      </c>
    </row>
    <row r="29" spans="1:6" ht="15.75" x14ac:dyDescent="0.25">
      <c r="A29" s="14" t="s">
        <v>40</v>
      </c>
      <c r="B29" s="15">
        <f>[3]Fig7data!H37</f>
        <v>808.6</v>
      </c>
      <c r="C29" s="15">
        <f>[3]Fig7data!I37</f>
        <v>9193</v>
      </c>
      <c r="D29" s="15">
        <f>[3]Fig7data!J37</f>
        <v>19703.2</v>
      </c>
      <c r="E29" s="15">
        <f>[3]Fig7data!K37</f>
        <v>10001.6</v>
      </c>
      <c r="F29" s="15">
        <f>[3]Fig7data!L37</f>
        <v>29704.799999999999</v>
      </c>
    </row>
    <row r="30" spans="1:6" ht="15.75" x14ac:dyDescent="0.25">
      <c r="A30" s="14" t="s">
        <v>41</v>
      </c>
      <c r="B30" s="15">
        <f>[3]Fig7data!H38</f>
        <v>801.6</v>
      </c>
      <c r="C30" s="15">
        <f>[3]Fig7data!I38</f>
        <v>9044</v>
      </c>
      <c r="D30" s="15">
        <f>[3]Fig7data!J38</f>
        <v>19679.599999999999</v>
      </c>
      <c r="E30" s="15">
        <f>[3]Fig7data!K38</f>
        <v>9845.6</v>
      </c>
      <c r="F30" s="15">
        <f>[3]Fig7data!L38</f>
        <v>29525.200000000001</v>
      </c>
    </row>
    <row r="31" spans="1:6" ht="15.75" x14ac:dyDescent="0.25">
      <c r="A31" s="14" t="s">
        <v>42</v>
      </c>
      <c r="B31" s="15">
        <f>[3]Fig7data!H39</f>
        <v>798.6</v>
      </c>
      <c r="C31" s="15">
        <f>[3]Fig7data!I39</f>
        <v>8987.7999999999993</v>
      </c>
      <c r="D31" s="15">
        <f>[3]Fig7data!J39</f>
        <v>20259.599999999999</v>
      </c>
      <c r="E31" s="15">
        <f>[3]Fig7data!K39</f>
        <v>9786.4</v>
      </c>
      <c r="F31" s="15">
        <f>[3]Fig7data!L39</f>
        <v>30046</v>
      </c>
    </row>
    <row r="32" spans="1:6" ht="15.75" x14ac:dyDescent="0.25">
      <c r="A32" s="14" t="s">
        <v>43</v>
      </c>
      <c r="B32" s="15">
        <f>[3]Fig7data!H40</f>
        <v>784.8</v>
      </c>
      <c r="C32" s="15">
        <f>[3]Fig7data!I40</f>
        <v>8999.7999999999993</v>
      </c>
      <c r="D32" s="15">
        <f>[3]Fig7data!J40</f>
        <v>20394.400000000001</v>
      </c>
      <c r="E32" s="15">
        <f>[3]Fig7data!K40</f>
        <v>9784.6</v>
      </c>
      <c r="F32" s="15">
        <f>[3]Fig7data!L40</f>
        <v>30179</v>
      </c>
    </row>
    <row r="33" spans="1:6" ht="15.75" x14ac:dyDescent="0.25">
      <c r="A33" s="14" t="s">
        <v>44</v>
      </c>
      <c r="B33" s="15">
        <f>[3]Fig7data!H41</f>
        <v>763.6</v>
      </c>
      <c r="C33" s="15">
        <f>[3]Fig7data!I41</f>
        <v>9023.7999999999993</v>
      </c>
      <c r="D33" s="15">
        <f>[3]Fig7data!J41</f>
        <v>20158.2</v>
      </c>
      <c r="E33" s="15">
        <f>[3]Fig7data!K41</f>
        <v>9787.4</v>
      </c>
      <c r="F33" s="15">
        <f>[3]Fig7data!L41</f>
        <v>29945.599999999999</v>
      </c>
    </row>
    <row r="34" spans="1:6" ht="15.75" x14ac:dyDescent="0.25">
      <c r="A34" s="14" t="s">
        <v>45</v>
      </c>
      <c r="B34" s="15">
        <f>[3]Fig7data!H42</f>
        <v>741.6</v>
      </c>
      <c r="C34" s="15">
        <f>[3]Fig7data!I42</f>
        <v>9105.7999999999993</v>
      </c>
      <c r="D34" s="15">
        <f>[3]Fig7data!J42</f>
        <v>19796.2</v>
      </c>
      <c r="E34" s="15">
        <f>[3]Fig7data!K42</f>
        <v>9847.4</v>
      </c>
      <c r="F34" s="15">
        <f>[3]Fig7data!L42</f>
        <v>29643.599999999999</v>
      </c>
    </row>
    <row r="35" spans="1:6" ht="15.75" x14ac:dyDescent="0.25">
      <c r="A35" s="14" t="s">
        <v>46</v>
      </c>
      <c r="B35" s="15">
        <f>[3]Fig7data!H43</f>
        <v>702.4</v>
      </c>
      <c r="C35" s="15">
        <f>[3]Fig7data!I43</f>
        <v>8762.6</v>
      </c>
      <c r="D35" s="15">
        <f>[3]Fig7data!J43</f>
        <v>19122.2</v>
      </c>
      <c r="E35" s="15">
        <f>[3]Fig7data!K43</f>
        <v>9465</v>
      </c>
      <c r="F35" s="15">
        <f>[3]Fig7data!L43</f>
        <v>28587.200000000001</v>
      </c>
    </row>
    <row r="36" spans="1:6" ht="15.75" x14ac:dyDescent="0.25">
      <c r="A36" s="16" t="s">
        <v>47</v>
      </c>
      <c r="B36" s="15">
        <f>[3]Fig7data!H44</f>
        <v>660.2</v>
      </c>
      <c r="C36" s="15">
        <f>[3]Fig7data!I44</f>
        <v>8459.7999999999993</v>
      </c>
      <c r="D36" s="15">
        <f>[3]Fig7data!J44</f>
        <v>18421.400000000001</v>
      </c>
      <c r="E36" s="15">
        <f>[3]Fig7data!K44</f>
        <v>9120</v>
      </c>
      <c r="F36" s="15">
        <f>[3]Fig7data!L44</f>
        <v>27541.4</v>
      </c>
    </row>
    <row r="37" spans="1:6" ht="15.75" x14ac:dyDescent="0.25">
      <c r="A37" s="14" t="s">
        <v>48</v>
      </c>
      <c r="B37" s="15">
        <f>[3]Fig7data!H45</f>
        <v>640.6</v>
      </c>
      <c r="C37" s="15">
        <f>[3]Fig7data!I45</f>
        <v>8249.2000000000007</v>
      </c>
      <c r="D37" s="15">
        <f>[3]Fig7data!J45</f>
        <v>18251.8</v>
      </c>
      <c r="E37" s="15">
        <f>[3]Fig7data!K45</f>
        <v>8889.7999999999993</v>
      </c>
      <c r="F37" s="15">
        <f>[3]Fig7data!L45</f>
        <v>27141.599999999999</v>
      </c>
    </row>
    <row r="38" spans="1:6" ht="15.75" x14ac:dyDescent="0.25">
      <c r="A38" s="14" t="s">
        <v>49</v>
      </c>
      <c r="B38" s="15">
        <f>[3]Fig7data!H46</f>
        <v>625.4</v>
      </c>
      <c r="C38" s="15">
        <f>[3]Fig7data!I46</f>
        <v>7965.6</v>
      </c>
      <c r="D38" s="15">
        <f>[3]Fig7data!J46</f>
        <v>18020.8</v>
      </c>
      <c r="E38" s="15">
        <f>[3]Fig7data!K46</f>
        <v>8591</v>
      </c>
      <c r="F38" s="15">
        <f>[3]Fig7data!L46</f>
        <v>26611.8</v>
      </c>
    </row>
    <row r="39" spans="1:6" ht="15.75" x14ac:dyDescent="0.25">
      <c r="A39" s="14" t="s">
        <v>50</v>
      </c>
      <c r="B39" s="15">
        <f>[3]Fig7data!H47</f>
        <v>596.4</v>
      </c>
      <c r="C39" s="15">
        <f>[3]Fig7data!I47</f>
        <v>7455</v>
      </c>
      <c r="D39" s="15">
        <f>[3]Fig7data!J47</f>
        <v>17855.400000000001</v>
      </c>
      <c r="E39" s="15">
        <f>[3]Fig7data!K47</f>
        <v>8051.4</v>
      </c>
      <c r="F39" s="15">
        <f>[3]Fig7data!L47</f>
        <v>25906.799999999999</v>
      </c>
    </row>
    <row r="40" spans="1:6" ht="15.75" x14ac:dyDescent="0.25">
      <c r="A40" s="14" t="s">
        <v>51</v>
      </c>
      <c r="B40" s="15">
        <f>[3]Fig7data!H48</f>
        <v>582.4</v>
      </c>
      <c r="C40" s="15">
        <f>[3]Fig7data!I48</f>
        <v>7274.8</v>
      </c>
      <c r="D40" s="15">
        <f>[3]Fig7data!J48</f>
        <v>18089.8</v>
      </c>
      <c r="E40" s="15">
        <f>[3]Fig7data!K48</f>
        <v>7857.2</v>
      </c>
      <c r="F40" s="15">
        <f>[3]Fig7data!L48</f>
        <v>25947</v>
      </c>
    </row>
    <row r="41" spans="1:6" ht="15.75" x14ac:dyDescent="0.25">
      <c r="A41" s="14" t="s">
        <v>52</v>
      </c>
      <c r="B41" s="15">
        <f>[3]Fig7data!H49</f>
        <v>573.20000000000005</v>
      </c>
      <c r="C41" s="15">
        <f>[3]Fig7data!I49</f>
        <v>7129</v>
      </c>
      <c r="D41" s="15">
        <f>[3]Fig7data!J49</f>
        <v>18519.599999999999</v>
      </c>
      <c r="E41" s="15">
        <f>[3]Fig7data!K49</f>
        <v>7702.2</v>
      </c>
      <c r="F41" s="15">
        <f>[3]Fig7data!L49</f>
        <v>26221.8</v>
      </c>
    </row>
    <row r="42" spans="1:6" ht="15.75" x14ac:dyDescent="0.25">
      <c r="A42" s="14" t="s">
        <v>53</v>
      </c>
      <c r="B42" s="15">
        <f>[3]Fig7data!H50</f>
        <v>562</v>
      </c>
      <c r="C42" s="15">
        <f>[3]Fig7data!I50</f>
        <v>6822.2</v>
      </c>
      <c r="D42" s="15">
        <f>[3]Fig7data!J50</f>
        <v>18825.8</v>
      </c>
      <c r="E42" s="15">
        <f>[3]Fig7data!K50</f>
        <v>7384.2</v>
      </c>
      <c r="F42" s="15">
        <f>[3]Fig7data!L50</f>
        <v>26210</v>
      </c>
    </row>
    <row r="43" spans="1:6" ht="15.75" x14ac:dyDescent="0.25">
      <c r="A43" s="14" t="s">
        <v>54</v>
      </c>
      <c r="B43" s="15">
        <f>[3]Fig7data!H51</f>
        <v>540</v>
      </c>
      <c r="C43" s="15">
        <f>[3]Fig7data!I51</f>
        <v>6465.4</v>
      </c>
      <c r="D43" s="15">
        <f>[3]Fig7data!J51</f>
        <v>19050.400000000001</v>
      </c>
      <c r="E43" s="15">
        <f>[3]Fig7data!K51</f>
        <v>7005.4</v>
      </c>
      <c r="F43" s="15">
        <f>[3]Fig7data!L51</f>
        <v>26055.8</v>
      </c>
    </row>
    <row r="44" spans="1:6" ht="15.75" x14ac:dyDescent="0.25">
      <c r="A44" s="14" t="s">
        <v>55</v>
      </c>
      <c r="B44" s="15">
        <f>[3]Fig7data!H52</f>
        <v>521.4</v>
      </c>
      <c r="C44" s="15">
        <f>[3]Fig7data!I52</f>
        <v>6159.2</v>
      </c>
      <c r="D44" s="15">
        <f>[3]Fig7data!J52</f>
        <v>19260.2</v>
      </c>
      <c r="E44" s="15">
        <f>[3]Fig7data!K52</f>
        <v>6680.6</v>
      </c>
      <c r="F44" s="15">
        <f>[3]Fig7data!L52</f>
        <v>25940.799999999999</v>
      </c>
    </row>
    <row r="45" spans="1:6" ht="15.75" x14ac:dyDescent="0.25">
      <c r="A45" s="14" t="s">
        <v>56</v>
      </c>
      <c r="B45" s="15">
        <f>[3]Fig7data!H53</f>
        <v>490.4</v>
      </c>
      <c r="C45" s="15">
        <f>[3]Fig7data!I53</f>
        <v>5703.6</v>
      </c>
      <c r="D45" s="15">
        <f>[3]Fig7data!J53</f>
        <v>19144.599999999999</v>
      </c>
      <c r="E45" s="15">
        <f>[3]Fig7data!K53</f>
        <v>6194</v>
      </c>
      <c r="F45" s="15">
        <f>[3]Fig7data!L53</f>
        <v>25338.6</v>
      </c>
    </row>
    <row r="46" spans="1:6" ht="15.75" x14ac:dyDescent="0.25">
      <c r="A46" s="16" t="s">
        <v>57</v>
      </c>
      <c r="B46" s="15">
        <f>[3]Fig7data!H54</f>
        <v>452.4</v>
      </c>
      <c r="C46" s="15">
        <f>[3]Fig7data!I54</f>
        <v>5345.6</v>
      </c>
      <c r="D46" s="15">
        <f>[3]Fig7data!J54</f>
        <v>18548.8</v>
      </c>
      <c r="E46" s="15">
        <f>[3]Fig7data!K54</f>
        <v>5798</v>
      </c>
      <c r="F46" s="15">
        <f>[3]Fig7data!L54</f>
        <v>24346.799999999999</v>
      </c>
    </row>
    <row r="47" spans="1:6" ht="15.75" x14ac:dyDescent="0.25">
      <c r="A47" s="14" t="s">
        <v>58</v>
      </c>
      <c r="B47" s="15">
        <f>[3]Fig7data!H55</f>
        <v>425</v>
      </c>
      <c r="C47" s="15">
        <f>[3]Fig7data!I55</f>
        <v>5081.2</v>
      </c>
      <c r="D47" s="15">
        <f>[3]Fig7data!J55</f>
        <v>17833.8</v>
      </c>
      <c r="E47" s="15">
        <f>[3]Fig7data!K55</f>
        <v>5506.2</v>
      </c>
      <c r="F47" s="15">
        <f>[3]Fig7data!L55</f>
        <v>23340</v>
      </c>
    </row>
    <row r="48" spans="1:6" ht="15.75" x14ac:dyDescent="0.25">
      <c r="A48" s="14" t="s">
        <v>59</v>
      </c>
      <c r="B48" s="15">
        <f>[3]Fig7data!H56</f>
        <v>398.2</v>
      </c>
      <c r="C48" s="15">
        <f>[3]Fig7data!I56</f>
        <v>4761.8</v>
      </c>
      <c r="D48" s="15">
        <f>[3]Fig7data!J56</f>
        <v>17454</v>
      </c>
      <c r="E48" s="15">
        <f>[3]Fig7data!K56</f>
        <v>5160</v>
      </c>
      <c r="F48" s="15">
        <f>[3]Fig7data!L56</f>
        <v>22614</v>
      </c>
    </row>
    <row r="49" spans="1:11" ht="15.75" x14ac:dyDescent="0.25">
      <c r="A49" s="14" t="s">
        <v>60</v>
      </c>
      <c r="B49" s="15">
        <f>[3]Fig7data!H57</f>
        <v>381</v>
      </c>
      <c r="C49" s="15">
        <f>[3]Fig7data!I57</f>
        <v>4536</v>
      </c>
      <c r="D49" s="15">
        <f>[3]Fig7data!J57</f>
        <v>17388.2</v>
      </c>
      <c r="E49" s="15">
        <f>[3]Fig7data!K57</f>
        <v>4917</v>
      </c>
      <c r="F49" s="15">
        <f>[3]Fig7data!L57</f>
        <v>22305.200000000001</v>
      </c>
    </row>
    <row r="50" spans="1:11" ht="15.75" x14ac:dyDescent="0.25">
      <c r="A50" s="14" t="s">
        <v>61</v>
      </c>
      <c r="B50" s="15">
        <f>[3]Fig7data!H58</f>
        <v>378.2</v>
      </c>
      <c r="C50" s="15">
        <f>[3]Fig7data!I58</f>
        <v>4459.6000000000004</v>
      </c>
      <c r="D50" s="15">
        <f>[3]Fig7data!J58</f>
        <v>17478</v>
      </c>
      <c r="E50" s="15">
        <f>[3]Fig7data!K58</f>
        <v>4837.8</v>
      </c>
      <c r="F50" s="15">
        <f>[3]Fig7data!L58</f>
        <v>22315.8</v>
      </c>
    </row>
    <row r="51" spans="1:11" ht="15.75" x14ac:dyDescent="0.25">
      <c r="A51" s="14" t="s">
        <v>62</v>
      </c>
      <c r="B51" s="15">
        <f>[3]Fig7data!H59</f>
        <v>367.6</v>
      </c>
      <c r="C51" s="15">
        <f>[3]Fig7data!I59</f>
        <v>4171</v>
      </c>
      <c r="D51" s="15">
        <f>[3]Fig7data!J59</f>
        <v>17463</v>
      </c>
      <c r="E51" s="15">
        <f>[3]Fig7data!K59</f>
        <v>4538.6000000000004</v>
      </c>
      <c r="F51" s="15">
        <f>[3]Fig7data!L59</f>
        <v>22001.599999999999</v>
      </c>
    </row>
    <row r="52" spans="1:11" ht="15.75" x14ac:dyDescent="0.25">
      <c r="A52" s="14" t="s">
        <v>63</v>
      </c>
      <c r="B52" s="15">
        <f>[3]Fig7data!H60</f>
        <v>351</v>
      </c>
      <c r="C52" s="15">
        <f>[3]Fig7data!I60</f>
        <v>3898.6</v>
      </c>
      <c r="D52" s="15">
        <f>[3]Fig7data!J60</f>
        <v>17416.8</v>
      </c>
      <c r="E52" s="15">
        <f>[3]Fig7data!K60</f>
        <v>4249.6000000000004</v>
      </c>
      <c r="F52" s="15">
        <f>[3]Fig7data!L60</f>
        <v>21666.400000000001</v>
      </c>
    </row>
    <row r="53" spans="1:11" ht="15.75" x14ac:dyDescent="0.25">
      <c r="A53" s="14" t="s">
        <v>64</v>
      </c>
      <c r="B53" s="15">
        <f>[3]Fig7data!H61</f>
        <v>349.2</v>
      </c>
      <c r="C53" s="15">
        <f>[3]Fig7data!I61</f>
        <v>3772.4</v>
      </c>
      <c r="D53" s="15">
        <f>[3]Fig7data!J61</f>
        <v>17183.8</v>
      </c>
      <c r="E53" s="15">
        <f>[3]Fig7data!K61</f>
        <v>4121.6000000000004</v>
      </c>
      <c r="F53" s="15">
        <f>[3]Fig7data!L61</f>
        <v>21305.4</v>
      </c>
    </row>
    <row r="54" spans="1:11" ht="15.75" x14ac:dyDescent="0.25">
      <c r="A54" s="14" t="s">
        <v>65</v>
      </c>
      <c r="B54" s="15">
        <f>[3]Fig7data!H62</f>
        <v>334.6</v>
      </c>
      <c r="C54" s="15">
        <f>[3]Fig7data!I62</f>
        <v>3608.8</v>
      </c>
      <c r="D54" s="15">
        <f>[3]Fig7data!J62</f>
        <v>16691.2</v>
      </c>
      <c r="E54" s="15">
        <f>[3]Fig7data!K62</f>
        <v>3943.4</v>
      </c>
      <c r="F54" s="15">
        <f>[3]Fig7data!L62</f>
        <v>20634.599999999999</v>
      </c>
    </row>
    <row r="55" spans="1:11" ht="15.75" x14ac:dyDescent="0.25">
      <c r="A55" s="14" t="s">
        <v>66</v>
      </c>
      <c r="B55" s="15">
        <f>[3]Fig7data!H63</f>
        <v>324.8</v>
      </c>
      <c r="C55" s="15">
        <f>[3]Fig7data!I63</f>
        <v>3385.8</v>
      </c>
      <c r="D55" s="15">
        <f>[3]Fig7data!J63</f>
        <v>16181.8</v>
      </c>
      <c r="E55" s="15">
        <f>[3]Fig7data!K63</f>
        <v>3710.6</v>
      </c>
      <c r="F55" s="15">
        <f>[3]Fig7data!L63</f>
        <v>19892.400000000001</v>
      </c>
    </row>
    <row r="56" spans="1:11" ht="15.75" x14ac:dyDescent="0.25">
      <c r="A56" s="14" t="s">
        <v>67</v>
      </c>
      <c r="B56" s="15">
        <f>[3]Fig7data!H64</f>
        <v>324.39999999999998</v>
      </c>
      <c r="C56" s="15">
        <f>[3]Fig7data!I64</f>
        <v>3559.6020000000003</v>
      </c>
      <c r="D56" s="15">
        <f>[3]Fig7data!J64</f>
        <v>15486.2</v>
      </c>
      <c r="E56" s="15">
        <f>[3]Fig7data!K64</f>
        <v>3884.0020000000004</v>
      </c>
      <c r="F56" s="15">
        <f>[3]Fig7data!L64</f>
        <v>19392.400000000001</v>
      </c>
    </row>
    <row r="57" spans="1:11" ht="15.75" x14ac:dyDescent="0.25">
      <c r="A57" s="14" t="s">
        <v>68</v>
      </c>
      <c r="B57" s="15">
        <f>[3]Fig7data!H65</f>
        <v>316.39999999999998</v>
      </c>
      <c r="C57" s="15">
        <f>[3]Fig7data!I65</f>
        <v>3753.8739999999998</v>
      </c>
      <c r="D57" s="15">
        <f>[3]Fig7data!J65</f>
        <v>14748.320000000002</v>
      </c>
      <c r="E57" s="15">
        <f>[3]Fig7data!K65</f>
        <v>4070.2739999999999</v>
      </c>
      <c r="F57" s="15">
        <f>[3]Fig7data!L65</f>
        <v>18840.791999999998</v>
      </c>
    </row>
    <row r="58" spans="1:11" ht="15.75" x14ac:dyDescent="0.25">
      <c r="A58" s="14" t="s">
        <v>69</v>
      </c>
      <c r="B58" s="15">
        <f>[3]Fig7data!H66</f>
        <v>309.60000000000002</v>
      </c>
      <c r="C58" s="15">
        <f>[3]Fig7data!I66</f>
        <v>3954.6279999999997</v>
      </c>
      <c r="D58" s="15">
        <f>[3]Fig7data!J66</f>
        <v>13997.36</v>
      </c>
      <c r="E58" s="15">
        <f>[3]Fig7data!K66</f>
        <v>4264.2280000000001</v>
      </c>
      <c r="F58" s="15">
        <f>[3]Fig7data!L66</f>
        <v>18283.786</v>
      </c>
    </row>
    <row r="59" spans="1:11" ht="15.75" x14ac:dyDescent="0.25">
      <c r="A59" s="14" t="s">
        <v>70</v>
      </c>
      <c r="B59" s="15">
        <f>[3]Fig7data!H67</f>
        <v>305</v>
      </c>
      <c r="C59" s="15">
        <f>[3]Fig7data!I67</f>
        <v>4115.0540000000001</v>
      </c>
      <c r="D59" s="15">
        <f>[3]Fig7data!J67</f>
        <v>13194.14</v>
      </c>
      <c r="E59" s="15">
        <f>[3]Fig7data!K67</f>
        <v>4420.0540000000001</v>
      </c>
      <c r="F59" s="15">
        <f>[3]Fig7data!L67</f>
        <v>17636.392</v>
      </c>
    </row>
    <row r="60" spans="1:11" ht="19.5" customHeight="1" x14ac:dyDescent="0.25">
      <c r="A60" s="14" t="s">
        <v>71</v>
      </c>
      <c r="B60" s="15">
        <f>[3]Fig7data!H68</f>
        <v>291.8</v>
      </c>
      <c r="C60" s="15">
        <f>[3]Fig7data!I68</f>
        <v>4350.4520000000002</v>
      </c>
      <c r="D60" s="15">
        <f>[3]Fig7data!J68</f>
        <v>12326.94</v>
      </c>
      <c r="E60" s="15">
        <f>[3]Fig7data!K68</f>
        <v>4642.2520000000004</v>
      </c>
      <c r="F60" s="15">
        <f>[3]Fig7data!L68</f>
        <v>16991.39</v>
      </c>
      <c r="K60" s="1"/>
    </row>
    <row r="61" spans="1:11" ht="19.5" customHeight="1" x14ac:dyDescent="0.25">
      <c r="A61" s="14" t="s">
        <v>72</v>
      </c>
      <c r="B61" s="15">
        <f>[3]Fig7data!H69</f>
        <v>273.39999999999998</v>
      </c>
      <c r="C61" s="15">
        <f>[3]Fig7data!I69</f>
        <v>4193.1379999999999</v>
      </c>
      <c r="D61" s="15">
        <f>[3]Fig7data!J69</f>
        <v>11808.66</v>
      </c>
      <c r="E61" s="15">
        <f>[3]Fig7data!K69</f>
        <v>4466.5379999999996</v>
      </c>
      <c r="F61" s="15">
        <f>[3]Fig7data!L69</f>
        <v>16275.197999999999</v>
      </c>
      <c r="K61" s="1"/>
    </row>
    <row r="62" spans="1:11" ht="19.5" customHeight="1" x14ac:dyDescent="0.25">
      <c r="A62" s="14" t="s">
        <v>73</v>
      </c>
      <c r="B62" s="15">
        <f>[3]Fig7data!H70</f>
        <v>257.8</v>
      </c>
      <c r="C62" s="15">
        <f>[3]Fig7data!I70</f>
        <v>3950.8620000000001</v>
      </c>
      <c r="D62" s="15">
        <f>[3]Fig7data!J70</f>
        <v>11179.34</v>
      </c>
      <c r="E62" s="15">
        <f>[3]Fig7data!K70</f>
        <v>4208.6620000000003</v>
      </c>
      <c r="F62" s="15">
        <f>[3]Fig7data!L70</f>
        <v>15388.001999999999</v>
      </c>
      <c r="K62" s="1"/>
    </row>
    <row r="63" spans="1:11" ht="19.5" customHeight="1" x14ac:dyDescent="0.25">
      <c r="A63" s="14" t="s">
        <v>74</v>
      </c>
      <c r="B63" s="15">
        <f>[3]Fig7data!H71</f>
        <v>232</v>
      </c>
      <c r="C63" s="15">
        <f>[3]Fig7data!I71</f>
        <v>3706.7299999999996</v>
      </c>
      <c r="D63" s="15">
        <f>[3]Fig7data!J71</f>
        <v>10574.880000000001</v>
      </c>
      <c r="E63" s="15">
        <f>[3]Fig7data!K71</f>
        <v>3938.7299999999996</v>
      </c>
      <c r="F63" s="15">
        <f>[3]Fig7data!L71</f>
        <v>14513.609999999997</v>
      </c>
      <c r="K63" s="1"/>
    </row>
    <row r="64" spans="1:11" ht="19.5" customHeight="1" x14ac:dyDescent="0.25">
      <c r="A64" s="14" t="s">
        <v>75</v>
      </c>
      <c r="B64" s="15">
        <f>[3]Fig7data!H72</f>
        <v>211</v>
      </c>
      <c r="C64" s="15">
        <f>[3]Fig7data!I72</f>
        <v>3559.8779999999997</v>
      </c>
      <c r="D64" s="15">
        <f>[3]Fig7data!J72</f>
        <v>10049.92</v>
      </c>
      <c r="E64" s="15">
        <f>[3]Fig7data!K72</f>
        <v>3770.8779999999997</v>
      </c>
      <c r="F64" s="15">
        <f>[3]Fig7data!L72</f>
        <v>13820.797999999999</v>
      </c>
      <c r="K64" s="1"/>
    </row>
    <row r="65" spans="1:11" ht="19.5" customHeight="1" x14ac:dyDescent="0.25">
      <c r="A65" s="14" t="s">
        <v>76</v>
      </c>
      <c r="B65" s="15">
        <f>[3]Fig7data!H73</f>
        <v>191.4</v>
      </c>
      <c r="C65" s="15">
        <f>[3]Fig7data!I73</f>
        <v>3313.3300000000004</v>
      </c>
      <c r="D65" s="15">
        <f>[3]Fig7data!J73</f>
        <v>9502.8799999999992</v>
      </c>
      <c r="E65" s="15">
        <f>[3]Fig7data!K73</f>
        <v>3504.7300000000005</v>
      </c>
      <c r="F65" s="15">
        <f>[3]Fig7data!L73</f>
        <v>13007.61</v>
      </c>
      <c r="K65" s="1"/>
    </row>
    <row r="66" spans="1:11" ht="19.5" customHeight="1" x14ac:dyDescent="0.25">
      <c r="A66" s="14" t="s">
        <v>77</v>
      </c>
      <c r="B66" s="15">
        <f>[3]Fig7data!H74</f>
        <v>188.8</v>
      </c>
      <c r="C66" s="15">
        <f>[3]Fig7data!I74</f>
        <v>3124.1259999999997</v>
      </c>
      <c r="D66" s="15">
        <f>[3]Fig7data!J74</f>
        <v>8956.48</v>
      </c>
      <c r="E66" s="15">
        <f>[3]Fig7data!K74</f>
        <v>3312.9259999999995</v>
      </c>
      <c r="F66" s="15">
        <f>[3]Fig7data!L74</f>
        <v>12269.405999999999</v>
      </c>
      <c r="K66" s="1"/>
    </row>
    <row r="67" spans="1:11" ht="19.5" customHeight="1" x14ac:dyDescent="0.25">
      <c r="A67" s="14" t="s">
        <v>78</v>
      </c>
      <c r="B67" s="15">
        <f>[3]Fig7data!H75</f>
        <v>180.8</v>
      </c>
      <c r="C67" s="15">
        <f>[3]Fig7data!I75</f>
        <v>3017.1079999999997</v>
      </c>
      <c r="D67" s="15">
        <f>[3]Fig7data!J75</f>
        <v>8594.5</v>
      </c>
      <c r="E67" s="15">
        <f>[3]Fig7data!K75</f>
        <v>3197.9079999999999</v>
      </c>
      <c r="F67" s="15">
        <f>[3]Fig7data!L75</f>
        <v>11792.407999999999</v>
      </c>
      <c r="K67" s="1"/>
    </row>
    <row r="68" spans="1:11" ht="19.5" customHeight="1" x14ac:dyDescent="0.25">
      <c r="A68" s="14" t="s">
        <v>79</v>
      </c>
      <c r="B68" s="15">
        <f>[3]Fig7data!H76</f>
        <v>182</v>
      </c>
      <c r="C68" s="15">
        <f>[3]Fig7data!I76</f>
        <v>2951.43</v>
      </c>
      <c r="D68" s="15">
        <f>[3]Fig7data!J76</f>
        <v>8280.98</v>
      </c>
      <c r="E68" s="15">
        <f>[3]Fig7data!K76</f>
        <v>3133.43</v>
      </c>
      <c r="F68" s="15">
        <f>[3]Fig7data!L76</f>
        <v>11414.41</v>
      </c>
      <c r="K68" s="1"/>
    </row>
    <row r="69" spans="1:11" ht="19.5" customHeight="1" x14ac:dyDescent="0.25">
      <c r="A69" s="14" t="s">
        <v>80</v>
      </c>
      <c r="B69" s="15">
        <f>[3]Fig7data!H77</f>
        <v>175.8</v>
      </c>
      <c r="C69" s="15">
        <f>[3]Fig7data!I77</f>
        <v>2807.6839999999997</v>
      </c>
      <c r="D69" s="15">
        <f>[3]Fig7data!J77</f>
        <v>7787.1399999999994</v>
      </c>
      <c r="E69" s="15">
        <f>[3]Fig7data!K77</f>
        <v>2983.4839999999995</v>
      </c>
      <c r="F69" s="15">
        <f>[3]Fig7data!L77</f>
        <v>10770.624</v>
      </c>
      <c r="K69" s="1"/>
    </row>
    <row r="70" spans="1:11" ht="19.5" customHeight="1" x14ac:dyDescent="0.25">
      <c r="A70" s="14" t="s">
        <v>81</v>
      </c>
      <c r="B70" s="15">
        <f>[3]Fig7data!H78</f>
        <v>173.6</v>
      </c>
      <c r="C70" s="15">
        <f>[3]Fig7data!I78</f>
        <v>2727.9379999999996</v>
      </c>
      <c r="D70" s="15">
        <f>[3]Fig7data!J78</f>
        <v>7251.2800000000007</v>
      </c>
      <c r="E70" s="15">
        <f>[3]Fig7data!K78</f>
        <v>2901.5379999999996</v>
      </c>
      <c r="F70" s="15">
        <f>[3]Fig7data!L78</f>
        <v>10152.817999999999</v>
      </c>
      <c r="K70" s="1"/>
    </row>
    <row r="71" spans="1:11" ht="19.5" customHeight="1" x14ac:dyDescent="0.25">
      <c r="A71" s="14" t="s">
        <v>82</v>
      </c>
      <c r="B71" s="15">
        <f>[3]Fig7data!H79</f>
        <v>165.8</v>
      </c>
      <c r="C71" s="15">
        <f>[3]Fig7data!I79</f>
        <v>2624.5839999999998</v>
      </c>
      <c r="D71" s="15">
        <f>[3]Fig7data!J79</f>
        <v>6614.8200000000015</v>
      </c>
      <c r="E71" s="15">
        <f>[3]Fig7data!K79</f>
        <v>2790.384</v>
      </c>
      <c r="F71" s="15">
        <f>[3]Fig7data!L79</f>
        <v>9405.2040000000015</v>
      </c>
      <c r="K71" s="1"/>
    </row>
    <row r="72" spans="1:11" ht="19.5" customHeight="1" x14ac:dyDescent="0.25">
      <c r="A72" s="14" t="s">
        <v>83</v>
      </c>
      <c r="B72" s="15">
        <f>[3]Fig7data!H80</f>
        <v>160.4</v>
      </c>
      <c r="C72" s="15">
        <f>[3]Fig7data!I80</f>
        <v>2373.6059999999998</v>
      </c>
      <c r="D72" s="15">
        <f>[3]Fig7data!J80</f>
        <v>5696.4</v>
      </c>
      <c r="E72" s="15">
        <f>[3]Fig7data!K80</f>
        <v>2534.0059999999999</v>
      </c>
      <c r="F72" s="15">
        <f>[3]Fig7data!L80</f>
        <v>8230.405999999999</v>
      </c>
      <c r="K72" s="1"/>
    </row>
    <row r="73" spans="1:11" ht="19.5" customHeight="1" x14ac:dyDescent="0.25">
      <c r="A73" s="14" t="s">
        <v>84</v>
      </c>
      <c r="B73" s="15">
        <f>[3]Fig7data!H81</f>
        <v>150</v>
      </c>
      <c r="C73" s="15">
        <f>[3]Fig7data!I81</f>
        <v>2124.6619999999998</v>
      </c>
      <c r="D73" s="15">
        <f>[3]Fig7data!J81</f>
        <v>4805.74</v>
      </c>
      <c r="E73" s="15">
        <f>[3]Fig7data!K81</f>
        <v>2274.6619999999998</v>
      </c>
      <c r="F73" s="15">
        <f>[3]Fig7data!L81</f>
        <v>7080.4019999999991</v>
      </c>
      <c r="K73" s="1"/>
    </row>
    <row r="74" spans="1:11" ht="19.5" customHeight="1" x14ac:dyDescent="0.25">
      <c r="A74" s="14" t="s">
        <v>85</v>
      </c>
      <c r="B74" s="15">
        <f>[3]Fig7data!H82</f>
        <v>155.19999999999999</v>
      </c>
      <c r="C74" s="15">
        <f>[3]Fig7data!I82</f>
        <v>1965.634</v>
      </c>
      <c r="D74" s="15">
        <f>[3]Fig7data!J82</f>
        <v>4217.16</v>
      </c>
      <c r="E74" s="15">
        <f>[3]Fig7data!K82</f>
        <v>2120.8339999999998</v>
      </c>
      <c r="F74" s="15">
        <f>[3]Fig7data!L82</f>
        <v>6337.9940000000006</v>
      </c>
      <c r="K74" s="1"/>
    </row>
    <row r="75" spans="1:11" ht="19.5" customHeight="1" x14ac:dyDescent="0.25">
      <c r="A75" s="14" t="s">
        <v>86</v>
      </c>
      <c r="B75" s="15">
        <f>[3]Fig7data!H83</f>
        <v>154</v>
      </c>
      <c r="C75" s="15">
        <f>[3]Fig7data!I83</f>
        <v>1853.9299999999998</v>
      </c>
      <c r="D75" s="15">
        <f>[3]Fig7data!J83</f>
        <v>3820.66</v>
      </c>
      <c r="E75" s="15">
        <f>[3]Fig7data!K83</f>
        <v>2007.9299999999998</v>
      </c>
      <c r="F75" s="15">
        <f>[3]Fig7data!L83</f>
        <v>5828.59</v>
      </c>
      <c r="K75" s="1"/>
    </row>
    <row r="76" spans="1:11" ht="4.5" customHeight="1" x14ac:dyDescent="0.25">
      <c r="A76" s="14"/>
      <c r="B76" s="17"/>
      <c r="C76" s="17"/>
      <c r="D76" s="17"/>
      <c r="E76" s="17"/>
      <c r="F76" s="17"/>
    </row>
  </sheetData>
  <pageMargins left="0.74803149606299213" right="0.74803149606299213" top="0.98425196850393704" bottom="0.98425196850393704" header="0.51181102362204722" footer="0.51181102362204722"/>
  <pageSetup paperSize="9" scale="72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FBAEE-BAE1-4895-ABE2-CFDC6AE71E0F}">
  <dimension ref="A1:AC181"/>
  <sheetViews>
    <sheetView zoomScaleNormal="100" workbookViewId="0">
      <selection activeCell="A60" sqref="A60"/>
    </sheetView>
  </sheetViews>
  <sheetFormatPr defaultColWidth="9.140625" defaultRowHeight="12.75" x14ac:dyDescent="0.2"/>
  <cols>
    <col min="1" max="16384" width="9.140625" style="18"/>
  </cols>
  <sheetData>
    <row r="1" spans="1:29" x14ac:dyDescent="0.2">
      <c r="I1" s="19"/>
    </row>
    <row r="2" spans="1:29" x14ac:dyDescent="0.2">
      <c r="B2" s="18" t="s">
        <v>87</v>
      </c>
      <c r="I2" s="18" t="s">
        <v>88</v>
      </c>
      <c r="P2" s="18" t="s">
        <v>89</v>
      </c>
      <c r="W2" s="19" t="s">
        <v>90</v>
      </c>
    </row>
    <row r="3" spans="1:29" x14ac:dyDescent="0.2">
      <c r="I3" s="19"/>
      <c r="P3" s="19"/>
      <c r="W3" s="19"/>
    </row>
    <row r="4" spans="1:29" x14ac:dyDescent="0.2">
      <c r="B4" s="18" t="s">
        <v>91</v>
      </c>
      <c r="D4" s="20">
        <v>0.5</v>
      </c>
      <c r="I4" s="19" t="s">
        <v>91</v>
      </c>
      <c r="K4" s="20">
        <v>0.5</v>
      </c>
      <c r="P4" s="19" t="s">
        <v>91</v>
      </c>
      <c r="R4" s="20">
        <v>0.6</v>
      </c>
      <c r="W4" s="19" t="s">
        <v>91</v>
      </c>
      <c r="Y4" s="20">
        <v>0.6</v>
      </c>
    </row>
    <row r="5" spans="1:29" x14ac:dyDescent="0.2">
      <c r="D5" s="21"/>
      <c r="I5" s="19"/>
      <c r="P5" s="19"/>
      <c r="W5" s="19"/>
    </row>
    <row r="6" spans="1:29" x14ac:dyDescent="0.2">
      <c r="B6" s="18" t="s">
        <v>92</v>
      </c>
      <c r="D6" s="21"/>
      <c r="F6" s="22">
        <f>1-D4</f>
        <v>0.5</v>
      </c>
      <c r="I6" s="18" t="s">
        <v>92</v>
      </c>
      <c r="M6" s="23">
        <f>1-K4</f>
        <v>0.5</v>
      </c>
      <c r="P6" s="18" t="s">
        <v>92</v>
      </c>
      <c r="T6" s="23">
        <f>1-R4</f>
        <v>0.4</v>
      </c>
      <c r="W6" s="18" t="s">
        <v>92</v>
      </c>
      <c r="AA6" s="23">
        <f>1-Y4</f>
        <v>0.4</v>
      </c>
    </row>
    <row r="7" spans="1:29" x14ac:dyDescent="0.2">
      <c r="I7" s="19"/>
      <c r="P7" s="19"/>
      <c r="W7" s="19"/>
    </row>
    <row r="8" spans="1:29" x14ac:dyDescent="0.2">
      <c r="B8" s="66"/>
      <c r="C8" s="66"/>
      <c r="D8" s="24" t="s">
        <v>93</v>
      </c>
      <c r="E8" s="24" t="s">
        <v>94</v>
      </c>
      <c r="F8" s="24" t="s">
        <v>95</v>
      </c>
      <c r="G8" s="24" t="s">
        <v>96</v>
      </c>
      <c r="H8" s="24" t="s">
        <v>97</v>
      </c>
      <c r="I8" s="19"/>
      <c r="J8" s="24"/>
      <c r="K8" s="24" t="s">
        <v>93</v>
      </c>
      <c r="L8" s="24" t="s">
        <v>94</v>
      </c>
      <c r="M8" s="24" t="s">
        <v>95</v>
      </c>
      <c r="N8" s="24" t="s">
        <v>96</v>
      </c>
      <c r="O8" s="24" t="s">
        <v>97</v>
      </c>
      <c r="P8" s="25" t="s">
        <v>98</v>
      </c>
      <c r="Q8" s="24"/>
      <c r="R8" s="24" t="s">
        <v>93</v>
      </c>
      <c r="S8" s="24" t="s">
        <v>94</v>
      </c>
      <c r="T8" s="24" t="s">
        <v>95</v>
      </c>
      <c r="U8" s="24" t="s">
        <v>96</v>
      </c>
      <c r="V8" s="24" t="s">
        <v>97</v>
      </c>
      <c r="W8" s="25" t="s">
        <v>98</v>
      </c>
      <c r="X8" s="24"/>
      <c r="Y8" s="24" t="s">
        <v>93</v>
      </c>
      <c r="Z8" s="24" t="s">
        <v>94</v>
      </c>
      <c r="AA8" s="24" t="s">
        <v>95</v>
      </c>
      <c r="AB8" s="24" t="s">
        <v>96</v>
      </c>
      <c r="AC8" s="24" t="s">
        <v>97</v>
      </c>
    </row>
    <row r="9" spans="1:29" x14ac:dyDescent="0.2">
      <c r="B9" s="25" t="s">
        <v>87</v>
      </c>
      <c r="C9" s="24"/>
      <c r="D9" s="18" t="s">
        <v>99</v>
      </c>
      <c r="E9" s="18" t="s">
        <v>100</v>
      </c>
      <c r="F9" s="18" t="s">
        <v>101</v>
      </c>
      <c r="G9" s="18" t="s">
        <v>102</v>
      </c>
      <c r="H9" s="18" t="s">
        <v>103</v>
      </c>
      <c r="I9" s="25" t="s">
        <v>88</v>
      </c>
      <c r="J9" s="24"/>
      <c r="K9" s="18" t="s">
        <v>99</v>
      </c>
      <c r="L9" s="18" t="s">
        <v>100</v>
      </c>
      <c r="M9" s="18" t="s">
        <v>101</v>
      </c>
      <c r="N9" s="18" t="s">
        <v>102</v>
      </c>
      <c r="O9" s="18" t="s">
        <v>103</v>
      </c>
      <c r="P9" s="25" t="s">
        <v>104</v>
      </c>
      <c r="Q9" s="24"/>
      <c r="R9" s="18" t="s">
        <v>99</v>
      </c>
      <c r="S9" s="18" t="s">
        <v>100</v>
      </c>
      <c r="T9" s="18" t="s">
        <v>101</v>
      </c>
      <c r="U9" s="18" t="s">
        <v>102</v>
      </c>
      <c r="V9" s="18" t="s">
        <v>103</v>
      </c>
      <c r="W9" s="25" t="s">
        <v>105</v>
      </c>
      <c r="X9" s="24"/>
      <c r="Y9" s="18" t="s">
        <v>99</v>
      </c>
      <c r="Z9" s="18" t="s">
        <v>100</v>
      </c>
      <c r="AA9" s="18" t="s">
        <v>101</v>
      </c>
      <c r="AB9" s="18" t="s">
        <v>102</v>
      </c>
      <c r="AC9" s="18" t="s">
        <v>103</v>
      </c>
    </row>
    <row r="10" spans="1:29" ht="13.5" thickBot="1" x14ac:dyDescent="0.25">
      <c r="A10" s="26" t="s">
        <v>106</v>
      </c>
      <c r="B10" s="26"/>
      <c r="C10" s="27" t="s">
        <v>107</v>
      </c>
      <c r="D10" s="27" t="s">
        <v>108</v>
      </c>
      <c r="E10" s="27" t="s">
        <v>109</v>
      </c>
      <c r="F10" s="27" t="s">
        <v>110</v>
      </c>
      <c r="G10" s="27" t="s">
        <v>111</v>
      </c>
      <c r="H10" s="27" t="s">
        <v>112</v>
      </c>
      <c r="I10" s="28"/>
      <c r="J10" s="26" t="s">
        <v>107</v>
      </c>
      <c r="K10" s="27" t="s">
        <v>108</v>
      </c>
      <c r="L10" s="27" t="s">
        <v>109</v>
      </c>
      <c r="M10" s="27" t="s">
        <v>110</v>
      </c>
      <c r="N10" s="27" t="s">
        <v>111</v>
      </c>
      <c r="O10" s="27" t="s">
        <v>112</v>
      </c>
      <c r="P10" s="28"/>
      <c r="Q10" s="26" t="s">
        <v>107</v>
      </c>
      <c r="R10" s="27" t="s">
        <v>108</v>
      </c>
      <c r="S10" s="27" t="s">
        <v>109</v>
      </c>
      <c r="T10" s="27" t="s">
        <v>110</v>
      </c>
      <c r="U10" s="27" t="s">
        <v>111</v>
      </c>
      <c r="V10" s="27" t="s">
        <v>112</v>
      </c>
      <c r="W10" s="28"/>
      <c r="X10" s="26" t="s">
        <v>107</v>
      </c>
      <c r="Y10" s="27" t="s">
        <v>108</v>
      </c>
      <c r="Z10" s="27" t="s">
        <v>109</v>
      </c>
      <c r="AA10" s="27" t="s">
        <v>110</v>
      </c>
      <c r="AB10" s="27" t="s">
        <v>111</v>
      </c>
      <c r="AC10" s="27" t="s">
        <v>112</v>
      </c>
    </row>
    <row r="11" spans="1:29" x14ac:dyDescent="0.2">
      <c r="A11" s="18" t="s">
        <v>113</v>
      </c>
      <c r="B11" s="18">
        <v>173.6</v>
      </c>
      <c r="C11" s="18">
        <v>173.6</v>
      </c>
      <c r="D11" s="29"/>
      <c r="E11" s="29"/>
      <c r="F11" s="29"/>
      <c r="G11" s="29"/>
      <c r="H11" s="29"/>
      <c r="I11" s="30">
        <f>AVERAGE(I12:I16)</f>
        <v>2727.9379999999996</v>
      </c>
      <c r="J11" s="31">
        <f>I11</f>
        <v>2727.9379999999996</v>
      </c>
      <c r="K11" s="29"/>
      <c r="L11" s="29"/>
      <c r="M11" s="29"/>
      <c r="N11" s="29"/>
      <c r="O11" s="29"/>
      <c r="P11" s="30">
        <f>AVERAGE(P12:P16)</f>
        <v>5.6</v>
      </c>
      <c r="Q11" s="31">
        <f>P11</f>
        <v>5.6</v>
      </c>
      <c r="R11" s="29"/>
      <c r="S11" s="29"/>
      <c r="T11" s="29"/>
      <c r="U11" s="29"/>
      <c r="V11" s="29"/>
      <c r="W11" s="30">
        <f>AVERAGE(W12:W16)</f>
        <v>259.12</v>
      </c>
      <c r="X11" s="31">
        <f>W11</f>
        <v>259.12</v>
      </c>
      <c r="Y11" s="29"/>
      <c r="Z11" s="29"/>
      <c r="AA11" s="29"/>
      <c r="AB11" s="29"/>
      <c r="AC11" s="29"/>
    </row>
    <row r="12" spans="1:29" x14ac:dyDescent="0.2">
      <c r="A12" s="18">
        <v>2014</v>
      </c>
      <c r="B12" s="32">
        <v>203</v>
      </c>
      <c r="C12" s="31">
        <f t="shared" ref="C12:C28" si="0">C11</f>
        <v>173.6</v>
      </c>
      <c r="D12" s="29"/>
      <c r="E12" s="29"/>
      <c r="F12" s="29"/>
      <c r="G12" s="29"/>
      <c r="H12" s="29"/>
      <c r="I12" s="33">
        <v>2901.42</v>
      </c>
      <c r="J12" s="31">
        <f t="shared" ref="J12:J28" si="1">J11</f>
        <v>2727.9379999999996</v>
      </c>
      <c r="K12" s="29"/>
      <c r="L12" s="29"/>
      <c r="M12" s="29"/>
      <c r="N12" s="29"/>
      <c r="O12" s="29"/>
      <c r="P12" s="32">
        <v>7</v>
      </c>
      <c r="Q12" s="31">
        <f t="shared" ref="Q12:Q28" si="2">Q11</f>
        <v>5.6</v>
      </c>
      <c r="R12" s="29"/>
      <c r="S12" s="29"/>
      <c r="T12" s="29"/>
      <c r="U12" s="29"/>
      <c r="V12" s="29"/>
      <c r="W12" s="34">
        <v>286.5</v>
      </c>
      <c r="X12" s="31">
        <f t="shared" ref="X12:X28" si="3">X11</f>
        <v>259.12</v>
      </c>
      <c r="Y12" s="29"/>
      <c r="Z12" s="29"/>
      <c r="AA12" s="29"/>
      <c r="AB12" s="29"/>
      <c r="AC12" s="29"/>
    </row>
    <row r="13" spans="1:29" x14ac:dyDescent="0.2">
      <c r="A13" s="18">
        <v>2015</v>
      </c>
      <c r="B13" s="32">
        <v>168</v>
      </c>
      <c r="C13" s="31">
        <f t="shared" si="0"/>
        <v>173.6</v>
      </c>
      <c r="D13" s="29"/>
      <c r="E13" s="29"/>
      <c r="F13" s="29"/>
      <c r="G13" s="29"/>
      <c r="H13" s="29"/>
      <c r="I13" s="33">
        <v>2792.89</v>
      </c>
      <c r="J13" s="31">
        <f t="shared" si="1"/>
        <v>2727.9379999999996</v>
      </c>
      <c r="K13" s="29"/>
      <c r="L13" s="29"/>
      <c r="M13" s="29"/>
      <c r="N13" s="29"/>
      <c r="O13" s="29"/>
      <c r="P13" s="32">
        <v>4</v>
      </c>
      <c r="Q13" s="31">
        <f t="shared" si="2"/>
        <v>5.6</v>
      </c>
      <c r="R13" s="29"/>
      <c r="S13" s="29"/>
      <c r="T13" s="29"/>
      <c r="U13" s="29"/>
      <c r="V13" s="29"/>
      <c r="W13" s="34">
        <v>249.9</v>
      </c>
      <c r="X13" s="31">
        <f t="shared" si="3"/>
        <v>259.12</v>
      </c>
      <c r="Y13" s="29"/>
      <c r="Z13" s="29"/>
      <c r="AA13" s="29"/>
      <c r="AB13" s="29"/>
      <c r="AC13" s="29"/>
    </row>
    <row r="14" spans="1:29" x14ac:dyDescent="0.2">
      <c r="A14" s="18">
        <v>2016</v>
      </c>
      <c r="B14" s="32">
        <v>191</v>
      </c>
      <c r="C14" s="31">
        <f t="shared" si="0"/>
        <v>173.6</v>
      </c>
      <c r="D14" s="31">
        <f>C14</f>
        <v>173.6</v>
      </c>
      <c r="E14" s="35">
        <v>1</v>
      </c>
      <c r="F14" s="36">
        <f>1</f>
        <v>1</v>
      </c>
      <c r="G14" s="37">
        <f>D14</f>
        <v>173.6</v>
      </c>
      <c r="I14" s="33">
        <v>2864.72</v>
      </c>
      <c r="J14" s="31">
        <f t="shared" si="1"/>
        <v>2727.9379999999996</v>
      </c>
      <c r="K14" s="31">
        <f>J14</f>
        <v>2727.9379999999996</v>
      </c>
      <c r="L14" s="35">
        <v>1</v>
      </c>
      <c r="M14" s="36">
        <f>1</f>
        <v>1</v>
      </c>
      <c r="N14" s="37">
        <f>K14</f>
        <v>2727.9379999999996</v>
      </c>
      <c r="P14" s="32">
        <v>12</v>
      </c>
      <c r="Q14" s="31">
        <f t="shared" si="2"/>
        <v>5.6</v>
      </c>
      <c r="R14" s="31">
        <f>Q14</f>
        <v>5.6</v>
      </c>
      <c r="S14" s="35">
        <v>1</v>
      </c>
      <c r="T14" s="36">
        <f>1</f>
        <v>1</v>
      </c>
      <c r="U14" s="37">
        <f>R14</f>
        <v>5.6</v>
      </c>
      <c r="W14" s="34">
        <v>278.60000000000002</v>
      </c>
      <c r="X14" s="31">
        <f t="shared" si="3"/>
        <v>259.12</v>
      </c>
      <c r="Y14" s="31">
        <f>X14</f>
        <v>259.12</v>
      </c>
      <c r="Z14" s="35">
        <v>1</v>
      </c>
      <c r="AA14" s="36">
        <f>1</f>
        <v>1</v>
      </c>
      <c r="AB14" s="37">
        <f>Y14</f>
        <v>259.12</v>
      </c>
    </row>
    <row r="15" spans="1:29" x14ac:dyDescent="0.2">
      <c r="A15" s="18">
        <v>2017</v>
      </c>
      <c r="B15" s="32">
        <v>145</v>
      </c>
      <c r="C15" s="31">
        <f t="shared" si="0"/>
        <v>173.6</v>
      </c>
      <c r="F15" s="23">
        <f t="shared" ref="F15:F27" si="4">F14*E$31</f>
        <v>0.95169515301061958</v>
      </c>
      <c r="G15" s="37">
        <f t="shared" ref="G15:G27" si="5">G14*E$31</f>
        <v>165.21427856264356</v>
      </c>
      <c r="H15" s="38">
        <f t="shared" ref="H15:H27" si="6">(G15-G14)/G14</f>
        <v>-4.8304846989380402E-2</v>
      </c>
      <c r="I15" s="33">
        <v>2578.14</v>
      </c>
      <c r="J15" s="31">
        <f t="shared" si="1"/>
        <v>2727.9379999999996</v>
      </c>
      <c r="M15" s="23">
        <f t="shared" ref="M15:M28" si="7">M14*L$31</f>
        <v>0.95169515301061958</v>
      </c>
      <c r="N15" s="37">
        <f t="shared" ref="N15:N28" si="8">N14*L$31</f>
        <v>2596.1653723134832</v>
      </c>
      <c r="O15" s="38">
        <f t="shared" ref="O15:O28" si="9">(N15-N14)/N14</f>
        <v>-4.8304846989380423E-2</v>
      </c>
      <c r="P15" s="32">
        <v>2</v>
      </c>
      <c r="Q15" s="31">
        <f t="shared" si="2"/>
        <v>5.6</v>
      </c>
      <c r="T15" s="23">
        <f t="shared" ref="T15:T28" si="10">T14*S$31</f>
        <v>0.93664649795093002</v>
      </c>
      <c r="U15" s="37">
        <f t="shared" ref="U15:U28" si="11">U14*S$31</f>
        <v>5.2452203885252082</v>
      </c>
      <c r="V15" s="38">
        <f t="shared" ref="V15:V28" si="12">(U15-U14)/U14</f>
        <v>-6.3353502049069907E-2</v>
      </c>
      <c r="W15" s="34">
        <v>254.2</v>
      </c>
      <c r="X15" s="31">
        <f t="shared" si="3"/>
        <v>259.12</v>
      </c>
      <c r="AA15" s="23">
        <f t="shared" ref="AA15:AA28" si="13">AA14*Z$31</f>
        <v>0.93664649795093002</v>
      </c>
      <c r="AB15" s="37">
        <f t="shared" ref="AB15:AB28" si="14">AB14*Z$31</f>
        <v>242.703840549045</v>
      </c>
      <c r="AC15" s="38">
        <f t="shared" ref="AC15:AC28" si="15">(AB15-AB14)/AB14</f>
        <v>-6.3353502049069949E-2</v>
      </c>
    </row>
    <row r="16" spans="1:29" x14ac:dyDescent="0.2">
      <c r="A16" s="18">
        <v>2018</v>
      </c>
      <c r="B16" s="32">
        <v>161</v>
      </c>
      <c r="C16" s="31">
        <f t="shared" si="0"/>
        <v>173.6</v>
      </c>
      <c r="F16" s="23">
        <f t="shared" si="4"/>
        <v>0.9057236642639066</v>
      </c>
      <c r="G16" s="37">
        <f t="shared" si="5"/>
        <v>157.23362811621419</v>
      </c>
      <c r="H16" s="38">
        <f t="shared" si="6"/>
        <v>-4.8304846989380389E-2</v>
      </c>
      <c r="I16" s="33">
        <v>2502.52</v>
      </c>
      <c r="J16" s="31">
        <f t="shared" si="1"/>
        <v>2727.9379999999996</v>
      </c>
      <c r="M16" s="23">
        <f t="shared" si="7"/>
        <v>0.9057236642639066</v>
      </c>
      <c r="N16" s="37">
        <f t="shared" si="8"/>
        <v>2470.7580012447524</v>
      </c>
      <c r="O16" s="38">
        <f t="shared" si="9"/>
        <v>-4.8304846989380458E-2</v>
      </c>
      <c r="P16" s="32">
        <v>3</v>
      </c>
      <c r="Q16" s="31">
        <f t="shared" si="2"/>
        <v>5.6</v>
      </c>
      <c r="T16" s="23">
        <f t="shared" si="10"/>
        <v>0.87730666212374153</v>
      </c>
      <c r="U16" s="37">
        <f t="shared" si="11"/>
        <v>4.9129173078929531</v>
      </c>
      <c r="V16" s="38">
        <f t="shared" si="12"/>
        <v>-6.3353502049069921E-2</v>
      </c>
      <c r="W16" s="34">
        <v>226.4</v>
      </c>
      <c r="X16" s="31">
        <f t="shared" si="3"/>
        <v>259.12</v>
      </c>
      <c r="AA16" s="23">
        <f t="shared" si="13"/>
        <v>0.87730666212374153</v>
      </c>
      <c r="AB16" s="37">
        <f t="shared" si="14"/>
        <v>227.32770228950392</v>
      </c>
      <c r="AC16" s="38">
        <f t="shared" si="15"/>
        <v>-6.335350204906999E-2</v>
      </c>
    </row>
    <row r="17" spans="1:29" x14ac:dyDescent="0.2">
      <c r="A17" s="18">
        <v>2019</v>
      </c>
      <c r="B17" s="32">
        <v>164</v>
      </c>
      <c r="C17" s="31">
        <f t="shared" si="0"/>
        <v>173.6</v>
      </c>
      <c r="D17" s="31"/>
      <c r="E17" s="35"/>
      <c r="F17" s="23">
        <f t="shared" si="4"/>
        <v>0.86197282124697761</v>
      </c>
      <c r="G17" s="37">
        <f t="shared" si="5"/>
        <v>149.63848176847532</v>
      </c>
      <c r="H17" s="38">
        <f t="shared" si="6"/>
        <v>-4.8304846989380458E-2</v>
      </c>
      <c r="I17" s="33">
        <v>2384.65</v>
      </c>
      <c r="J17" s="31">
        <f t="shared" si="1"/>
        <v>2727.9379999999996</v>
      </c>
      <c r="K17" s="31"/>
      <c r="L17" s="35"/>
      <c r="M17" s="23">
        <f t="shared" si="7"/>
        <v>0.86197282124697761</v>
      </c>
      <c r="N17" s="37">
        <f t="shared" si="8"/>
        <v>2351.4084140468372</v>
      </c>
      <c r="O17" s="38">
        <f t="shared" si="9"/>
        <v>-4.8304846989380472E-2</v>
      </c>
      <c r="P17" s="32">
        <v>2</v>
      </c>
      <c r="Q17" s="31">
        <f t="shared" si="2"/>
        <v>5.6</v>
      </c>
      <c r="R17" s="31"/>
      <c r="S17" s="35"/>
      <c r="T17" s="23">
        <f t="shared" si="10"/>
        <v>0.82172621270722235</v>
      </c>
      <c r="U17" s="37">
        <f t="shared" si="11"/>
        <v>4.6016667911604454</v>
      </c>
      <c r="V17" s="38">
        <f t="shared" si="12"/>
        <v>-6.3353502049070004E-2</v>
      </c>
      <c r="W17" s="34">
        <v>235.8</v>
      </c>
      <c r="X17" s="31">
        <f t="shared" si="3"/>
        <v>259.12</v>
      </c>
      <c r="Y17" s="31"/>
      <c r="Z17" s="35"/>
      <c r="AA17" s="23">
        <f t="shared" si="13"/>
        <v>0.82172621270722235</v>
      </c>
      <c r="AB17" s="37">
        <f t="shared" si="14"/>
        <v>212.92569623669547</v>
      </c>
      <c r="AC17" s="38">
        <f t="shared" si="15"/>
        <v>-6.3353502049069935E-2</v>
      </c>
    </row>
    <row r="18" spans="1:29" x14ac:dyDescent="0.2">
      <c r="A18" s="18">
        <v>2020</v>
      </c>
      <c r="B18" s="32">
        <v>141</v>
      </c>
      <c r="C18" s="31">
        <f t="shared" si="0"/>
        <v>173.6</v>
      </c>
      <c r="F18" s="23">
        <f t="shared" si="4"/>
        <v>0.82033535600763774</v>
      </c>
      <c r="G18" s="37">
        <f t="shared" si="5"/>
        <v>142.41021780292593</v>
      </c>
      <c r="H18" s="38">
        <f t="shared" si="6"/>
        <v>-4.8304846989380396E-2</v>
      </c>
      <c r="I18" s="33">
        <v>1538</v>
      </c>
      <c r="J18" s="31">
        <f t="shared" si="1"/>
        <v>2727.9379999999996</v>
      </c>
      <c r="M18" s="23">
        <f t="shared" si="7"/>
        <v>0.82033535600763774</v>
      </c>
      <c r="N18" s="37">
        <f t="shared" si="8"/>
        <v>2237.8239903967628</v>
      </c>
      <c r="O18" s="38">
        <f t="shared" si="9"/>
        <v>-4.8304846989380493E-2</v>
      </c>
      <c r="P18" s="32">
        <v>6</v>
      </c>
      <c r="Q18" s="31">
        <f t="shared" si="2"/>
        <v>5.6</v>
      </c>
      <c r="T18" s="23">
        <f t="shared" si="10"/>
        <v>0.76966697940670081</v>
      </c>
      <c r="U18" s="37">
        <f t="shared" si="11"/>
        <v>4.3101350846775253</v>
      </c>
      <c r="V18" s="38">
        <f t="shared" si="12"/>
        <v>-6.3353502049069893E-2</v>
      </c>
      <c r="W18" s="39">
        <v>144</v>
      </c>
      <c r="X18" s="31">
        <f t="shared" si="3"/>
        <v>259.12</v>
      </c>
      <c r="AA18" s="23">
        <f t="shared" si="13"/>
        <v>0.76966697940670081</v>
      </c>
      <c r="AB18" s="37">
        <f t="shared" si="14"/>
        <v>199.43610770386434</v>
      </c>
      <c r="AC18" s="38">
        <f t="shared" si="15"/>
        <v>-6.3353502049069962E-2</v>
      </c>
    </row>
    <row r="19" spans="1:29" x14ac:dyDescent="0.2">
      <c r="A19" s="18">
        <v>2021</v>
      </c>
      <c r="B19" s="18">
        <v>139</v>
      </c>
      <c r="C19" s="31">
        <f t="shared" si="0"/>
        <v>173.6</v>
      </c>
      <c r="F19" s="23">
        <f t="shared" si="4"/>
        <v>0.78070918215570984</v>
      </c>
      <c r="G19" s="37">
        <f t="shared" si="5"/>
        <v>135.53111402223126</v>
      </c>
      <c r="H19" s="38">
        <f t="shared" si="6"/>
        <v>-4.8304846989380326E-2</v>
      </c>
      <c r="I19" s="33">
        <v>1620</v>
      </c>
      <c r="J19" s="31">
        <f t="shared" si="1"/>
        <v>2727.9379999999996</v>
      </c>
      <c r="M19" s="23">
        <f t="shared" si="7"/>
        <v>0.78070918215570984</v>
      </c>
      <c r="N19" s="37">
        <f t="shared" si="8"/>
        <v>2129.7262449514824</v>
      </c>
      <c r="O19" s="38">
        <f t="shared" si="9"/>
        <v>-4.8304846989380465E-2</v>
      </c>
      <c r="P19" s="32">
        <v>5</v>
      </c>
      <c r="Q19" s="31">
        <f t="shared" si="2"/>
        <v>5.6</v>
      </c>
      <c r="T19" s="23">
        <f t="shared" si="10"/>
        <v>0.72090588084975693</v>
      </c>
      <c r="U19" s="37">
        <f t="shared" si="11"/>
        <v>4.0370729327586394</v>
      </c>
      <c r="V19" s="38">
        <f t="shared" si="12"/>
        <v>-6.3353502049069935E-2</v>
      </c>
      <c r="W19" s="39">
        <v>140</v>
      </c>
      <c r="X19" s="31">
        <f t="shared" si="3"/>
        <v>259.12</v>
      </c>
      <c r="AA19" s="23">
        <f t="shared" si="13"/>
        <v>0.72090588084975693</v>
      </c>
      <c r="AB19" s="37">
        <f t="shared" si="14"/>
        <v>186.80113184578903</v>
      </c>
      <c r="AC19" s="38">
        <f t="shared" si="15"/>
        <v>-6.3353502049069962E-2</v>
      </c>
    </row>
    <row r="20" spans="1:29" x14ac:dyDescent="0.2">
      <c r="A20" s="18">
        <v>2022</v>
      </c>
      <c r="B20" s="32">
        <v>171</v>
      </c>
      <c r="C20" s="31">
        <f t="shared" si="0"/>
        <v>173.6</v>
      </c>
      <c r="F20" s="23">
        <f t="shared" si="4"/>
        <v>0.74299714456847399</v>
      </c>
      <c r="G20" s="37">
        <f t="shared" si="5"/>
        <v>128.98430429708711</v>
      </c>
      <c r="H20" s="38">
        <f t="shared" si="6"/>
        <v>-4.8304846989380458E-2</v>
      </c>
      <c r="I20" s="32">
        <v>1783</v>
      </c>
      <c r="J20" s="31">
        <f t="shared" si="1"/>
        <v>2727.9379999999996</v>
      </c>
      <c r="M20" s="23">
        <f t="shared" si="7"/>
        <v>0.74299714456847399</v>
      </c>
      <c r="N20" s="37">
        <f t="shared" si="8"/>
        <v>2026.8501445598333</v>
      </c>
      <c r="O20" s="38">
        <f t="shared" si="9"/>
        <v>-4.8304846989380409E-2</v>
      </c>
      <c r="P20" s="32">
        <v>3</v>
      </c>
      <c r="Q20" s="31">
        <f t="shared" si="2"/>
        <v>5.6</v>
      </c>
      <c r="T20" s="23">
        <f t="shared" si="10"/>
        <v>0.67523396865015528</v>
      </c>
      <c r="U20" s="37">
        <f t="shared" si="11"/>
        <v>3.7813102244408698</v>
      </c>
      <c r="V20" s="38">
        <f t="shared" si="12"/>
        <v>-6.3353502049070018E-2</v>
      </c>
      <c r="W20" s="32">
        <v>176</v>
      </c>
      <c r="X20" s="31">
        <f t="shared" si="3"/>
        <v>259.12</v>
      </c>
      <c r="AA20" s="23">
        <f t="shared" si="13"/>
        <v>0.67523396865015528</v>
      </c>
      <c r="AB20" s="37">
        <f t="shared" si="14"/>
        <v>174.96662595662823</v>
      </c>
      <c r="AC20" s="38">
        <f t="shared" si="15"/>
        <v>-6.3353502049070018E-2</v>
      </c>
    </row>
    <row r="21" spans="1:29" x14ac:dyDescent="0.2">
      <c r="A21" s="18">
        <v>2023</v>
      </c>
      <c r="B21" s="32">
        <v>155</v>
      </c>
      <c r="C21" s="31">
        <f t="shared" si="0"/>
        <v>173.6</v>
      </c>
      <c r="F21" s="23">
        <f t="shared" si="4"/>
        <v>0.70710678118654724</v>
      </c>
      <c r="G21" s="37">
        <f t="shared" si="5"/>
        <v>122.75373721398464</v>
      </c>
      <c r="H21" s="38">
        <f t="shared" si="6"/>
        <v>-4.8304846989380382E-2</v>
      </c>
      <c r="I21" s="32">
        <v>1944</v>
      </c>
      <c r="J21" s="31">
        <f t="shared" si="1"/>
        <v>2727.9379999999996</v>
      </c>
      <c r="M21" s="23">
        <f t="shared" si="7"/>
        <v>0.70710678118654724</v>
      </c>
      <c r="N21" s="37">
        <f t="shared" si="8"/>
        <v>1928.9434584564669</v>
      </c>
      <c r="O21" s="38">
        <f t="shared" si="9"/>
        <v>-4.8304846989380444E-2</v>
      </c>
      <c r="P21" s="32">
        <v>5</v>
      </c>
      <c r="Q21" s="31">
        <f t="shared" si="2"/>
        <v>5.6</v>
      </c>
      <c r="T21" s="23">
        <f t="shared" si="10"/>
        <v>0.63245553203367599</v>
      </c>
      <c r="U21" s="37">
        <f t="shared" si="11"/>
        <v>3.5417509793885857</v>
      </c>
      <c r="V21" s="38">
        <f t="shared" si="12"/>
        <v>-6.3353502049070032E-2</v>
      </c>
      <c r="W21" s="32">
        <v>178</v>
      </c>
      <c r="X21" s="31">
        <f t="shared" si="3"/>
        <v>259.12</v>
      </c>
      <c r="AA21" s="23">
        <f t="shared" si="13"/>
        <v>0.63245553203367599</v>
      </c>
      <c r="AB21" s="37">
        <f t="shared" si="14"/>
        <v>163.88187746056613</v>
      </c>
      <c r="AC21" s="38">
        <f t="shared" si="15"/>
        <v>-6.3353502049069962E-2</v>
      </c>
    </row>
    <row r="22" spans="1:29" x14ac:dyDescent="0.2">
      <c r="A22" s="18">
        <v>2024</v>
      </c>
      <c r="B22" s="40"/>
      <c r="C22" s="31">
        <f t="shared" si="0"/>
        <v>173.6</v>
      </c>
      <c r="F22" s="23">
        <f t="shared" si="4"/>
        <v>0.67295009631617775</v>
      </c>
      <c r="G22" s="37">
        <f t="shared" si="5"/>
        <v>116.8241367204885</v>
      </c>
      <c r="H22" s="38">
        <f t="shared" si="6"/>
        <v>-4.8304846989380402E-2</v>
      </c>
      <c r="I22" s="32"/>
      <c r="J22" s="31">
        <f t="shared" si="1"/>
        <v>2727.9379999999996</v>
      </c>
      <c r="M22" s="23">
        <f t="shared" si="7"/>
        <v>0.67295009631617775</v>
      </c>
      <c r="N22" s="37">
        <f t="shared" si="8"/>
        <v>1835.7661398445609</v>
      </c>
      <c r="O22" s="38">
        <f t="shared" si="9"/>
        <v>-4.8304846989380465E-2</v>
      </c>
      <c r="P22" s="32"/>
      <c r="Q22" s="31">
        <f t="shared" si="2"/>
        <v>5.6</v>
      </c>
      <c r="T22" s="23">
        <f t="shared" si="10"/>
        <v>0.5923872591890349</v>
      </c>
      <c r="U22" s="37">
        <f t="shared" si="11"/>
        <v>3.3173686514585952</v>
      </c>
      <c r="V22" s="38">
        <f t="shared" si="12"/>
        <v>-6.3353502049070032E-2</v>
      </c>
      <c r="W22" s="41"/>
      <c r="X22" s="31">
        <f t="shared" si="3"/>
        <v>259.12</v>
      </c>
      <c r="AA22" s="23">
        <f t="shared" si="13"/>
        <v>0.5923872591890349</v>
      </c>
      <c r="AB22" s="37">
        <f t="shared" si="14"/>
        <v>153.49938660106272</v>
      </c>
      <c r="AC22" s="38">
        <f t="shared" si="15"/>
        <v>-6.3353502049069949E-2</v>
      </c>
    </row>
    <row r="23" spans="1:29" x14ac:dyDescent="0.2">
      <c r="A23" s="18">
        <v>2025</v>
      </c>
      <c r="B23" s="32"/>
      <c r="C23" s="31">
        <f t="shared" si="0"/>
        <v>173.6</v>
      </c>
      <c r="F23" s="23">
        <f t="shared" si="4"/>
        <v>0.64044334488213595</v>
      </c>
      <c r="G23" s="37">
        <f t="shared" si="5"/>
        <v>111.18096467153885</v>
      </c>
      <c r="H23" s="38">
        <f t="shared" si="6"/>
        <v>-4.8304846989380389E-2</v>
      </c>
      <c r="I23" s="32"/>
      <c r="J23" s="31">
        <f t="shared" si="1"/>
        <v>2727.9379999999996</v>
      </c>
      <c r="M23" s="23">
        <f t="shared" si="7"/>
        <v>0.64044334488213595</v>
      </c>
      <c r="N23" s="37">
        <f t="shared" si="8"/>
        <v>1747.0897373510838</v>
      </c>
      <c r="O23" s="38">
        <f t="shared" si="9"/>
        <v>-4.8304846989380444E-2</v>
      </c>
      <c r="P23" s="32"/>
      <c r="Q23" s="31">
        <f t="shared" si="2"/>
        <v>5.6</v>
      </c>
      <c r="T23" s="23">
        <f t="shared" si="10"/>
        <v>0.55485745175015944</v>
      </c>
      <c r="U23" s="37">
        <f t="shared" si="11"/>
        <v>3.1072017298008925</v>
      </c>
      <c r="V23" s="38">
        <f t="shared" si="12"/>
        <v>-6.335350204906999E-2</v>
      </c>
      <c r="W23" s="32"/>
      <c r="X23" s="31">
        <f t="shared" si="3"/>
        <v>259.12</v>
      </c>
      <c r="AA23" s="23">
        <f t="shared" si="13"/>
        <v>0.55485745175015944</v>
      </c>
      <c r="AB23" s="37">
        <f t="shared" si="14"/>
        <v>143.77466289750132</v>
      </c>
      <c r="AC23" s="38">
        <f t="shared" si="15"/>
        <v>-6.3353502049069962E-2</v>
      </c>
    </row>
    <row r="24" spans="1:29" x14ac:dyDescent="0.2">
      <c r="A24" s="18">
        <v>2026</v>
      </c>
      <c r="B24" s="32"/>
      <c r="C24" s="31">
        <f t="shared" si="0"/>
        <v>173.6</v>
      </c>
      <c r="D24" s="31"/>
      <c r="E24" s="42"/>
      <c r="F24" s="23">
        <f t="shared" si="4"/>
        <v>0.60950682710223736</v>
      </c>
      <c r="G24" s="37">
        <f t="shared" si="5"/>
        <v>105.81038518494844</v>
      </c>
      <c r="H24" s="38">
        <f t="shared" si="6"/>
        <v>-4.8304846989380486E-2</v>
      </c>
      <c r="I24" s="41"/>
      <c r="J24" s="31">
        <f t="shared" si="1"/>
        <v>2727.9379999999996</v>
      </c>
      <c r="K24" s="31"/>
      <c r="L24" s="42"/>
      <c r="M24" s="23">
        <f t="shared" si="7"/>
        <v>0.60950682710223736</v>
      </c>
      <c r="N24" s="37">
        <f t="shared" si="8"/>
        <v>1662.696834911623</v>
      </c>
      <c r="O24" s="38">
        <f t="shared" si="9"/>
        <v>-4.8304846989380368E-2</v>
      </c>
      <c r="P24" s="32"/>
      <c r="Q24" s="31">
        <f t="shared" si="2"/>
        <v>5.6</v>
      </c>
      <c r="R24" s="31"/>
      <c r="S24" s="42"/>
      <c r="T24" s="23">
        <f t="shared" si="10"/>
        <v>0.51970528904376401</v>
      </c>
      <c r="U24" s="37">
        <f t="shared" si="11"/>
        <v>2.9103496186450779</v>
      </c>
      <c r="V24" s="38">
        <f t="shared" si="12"/>
        <v>-6.3353502049069962E-2</v>
      </c>
      <c r="W24" s="41"/>
      <c r="X24" s="31">
        <f t="shared" si="3"/>
        <v>259.12</v>
      </c>
      <c r="Y24" s="31"/>
      <c r="Z24" s="42"/>
      <c r="AA24" s="23">
        <f t="shared" si="13"/>
        <v>0.51970528904376401</v>
      </c>
      <c r="AB24" s="37">
        <f t="shared" si="14"/>
        <v>134.66603449702012</v>
      </c>
      <c r="AC24" s="38">
        <f t="shared" si="15"/>
        <v>-6.3353502049069976E-2</v>
      </c>
    </row>
    <row r="25" spans="1:29" x14ac:dyDescent="0.2">
      <c r="A25" s="18">
        <v>2027</v>
      </c>
      <c r="B25" s="32"/>
      <c r="C25" s="31">
        <f t="shared" si="0"/>
        <v>173.6</v>
      </c>
      <c r="D25" s="31"/>
      <c r="E25" s="42"/>
      <c r="F25" s="23">
        <f t="shared" si="4"/>
        <v>0.58006469308008102</v>
      </c>
      <c r="G25" s="37">
        <f t="shared" si="5"/>
        <v>100.69923071870211</v>
      </c>
      <c r="H25" s="38">
        <f t="shared" si="6"/>
        <v>-4.8304846989380361E-2</v>
      </c>
      <c r="I25" s="41"/>
      <c r="J25" s="31">
        <f t="shared" si="1"/>
        <v>2727.9379999999996</v>
      </c>
      <c r="K25" s="31"/>
      <c r="L25" s="42"/>
      <c r="M25" s="23">
        <f t="shared" si="7"/>
        <v>0.58006469308008102</v>
      </c>
      <c r="N25" s="37">
        <f t="shared" si="8"/>
        <v>1582.3805187114899</v>
      </c>
      <c r="O25" s="38">
        <f t="shared" si="9"/>
        <v>-4.830484698938043E-2</v>
      </c>
      <c r="P25" s="32"/>
      <c r="Q25" s="31">
        <f t="shared" si="2"/>
        <v>5.6</v>
      </c>
      <c r="R25" s="31"/>
      <c r="S25" s="42"/>
      <c r="T25" s="23">
        <f t="shared" si="10"/>
        <v>0.48678013894941741</v>
      </c>
      <c r="U25" s="37">
        <f t="shared" si="11"/>
        <v>2.7259687781167368</v>
      </c>
      <c r="V25" s="38">
        <f t="shared" si="12"/>
        <v>-6.3353502049070032E-2</v>
      </c>
      <c r="W25" s="41"/>
      <c r="X25" s="31">
        <f t="shared" si="3"/>
        <v>259.12</v>
      </c>
      <c r="Y25" s="31"/>
      <c r="Z25" s="42"/>
      <c r="AA25" s="23">
        <f t="shared" si="13"/>
        <v>0.48678013894941741</v>
      </c>
      <c r="AB25" s="37">
        <f t="shared" si="14"/>
        <v>126.13446960457303</v>
      </c>
      <c r="AC25" s="38">
        <f t="shared" si="15"/>
        <v>-6.335350204906999E-2</v>
      </c>
    </row>
    <row r="26" spans="1:29" x14ac:dyDescent="0.2">
      <c r="A26" s="18">
        <v>2028</v>
      </c>
      <c r="B26" s="32"/>
      <c r="C26" s="31">
        <f t="shared" si="0"/>
        <v>173.6</v>
      </c>
      <c r="D26" s="31"/>
      <c r="E26" s="42"/>
      <c r="F26" s="23">
        <f t="shared" si="4"/>
        <v>0.55204475683690579</v>
      </c>
      <c r="G26" s="37">
        <f t="shared" si="5"/>
        <v>95.834969786886887</v>
      </c>
      <c r="H26" s="38">
        <f t="shared" si="6"/>
        <v>-4.8304846989380437E-2</v>
      </c>
      <c r="I26" s="41"/>
      <c r="J26" s="31">
        <f t="shared" si="1"/>
        <v>2727.9379999999996</v>
      </c>
      <c r="K26" s="31"/>
      <c r="L26" s="42"/>
      <c r="M26" s="23">
        <f t="shared" si="7"/>
        <v>0.55204475683690579</v>
      </c>
      <c r="N26" s="37">
        <f t="shared" si="8"/>
        <v>1505.9438698761551</v>
      </c>
      <c r="O26" s="38">
        <f t="shared" si="9"/>
        <v>-4.8304846989380354E-2</v>
      </c>
      <c r="P26" s="32"/>
      <c r="Q26" s="31">
        <f t="shared" si="2"/>
        <v>5.6</v>
      </c>
      <c r="R26" s="31"/>
      <c r="S26" s="42"/>
      <c r="T26" s="23">
        <f t="shared" si="10"/>
        <v>0.45594091241903895</v>
      </c>
      <c r="U26" s="37">
        <f t="shared" si="11"/>
        <v>2.5532691095466173</v>
      </c>
      <c r="V26" s="38">
        <f t="shared" si="12"/>
        <v>-6.3353502049069962E-2</v>
      </c>
      <c r="W26" s="41"/>
      <c r="X26" s="31">
        <f t="shared" si="3"/>
        <v>259.12</v>
      </c>
      <c r="Y26" s="31"/>
      <c r="Z26" s="42"/>
      <c r="AA26" s="23">
        <f t="shared" si="13"/>
        <v>0.45594091241903895</v>
      </c>
      <c r="AB26" s="37">
        <f t="shared" si="14"/>
        <v>118.14340922602136</v>
      </c>
      <c r="AC26" s="38">
        <f t="shared" si="15"/>
        <v>-6.3353502049069921E-2</v>
      </c>
    </row>
    <row r="27" spans="1:29" x14ac:dyDescent="0.2">
      <c r="A27" s="18">
        <v>2029</v>
      </c>
      <c r="B27" s="32"/>
      <c r="C27" s="31">
        <f t="shared" si="0"/>
        <v>173.6</v>
      </c>
      <c r="D27" s="31"/>
      <c r="E27" s="42"/>
      <c r="F27" s="23">
        <f t="shared" si="4"/>
        <v>0.52537831932660939</v>
      </c>
      <c r="G27" s="37">
        <f t="shared" si="5"/>
        <v>91.205676235099418</v>
      </c>
      <c r="H27" s="38">
        <f t="shared" si="6"/>
        <v>-4.8304846989380451E-2</v>
      </c>
      <c r="I27" s="41"/>
      <c r="J27" s="31">
        <f t="shared" si="1"/>
        <v>2727.9379999999996</v>
      </c>
      <c r="K27" s="31"/>
      <c r="L27" s="42"/>
      <c r="M27" s="23">
        <f t="shared" si="7"/>
        <v>0.52537831932660939</v>
      </c>
      <c r="N27" s="37">
        <f t="shared" si="8"/>
        <v>1433.199481667192</v>
      </c>
      <c r="O27" s="38">
        <f t="shared" si="9"/>
        <v>-4.8304846989380409E-2</v>
      </c>
      <c r="P27" s="32"/>
      <c r="Q27" s="31">
        <f t="shared" si="2"/>
        <v>5.6</v>
      </c>
      <c r="R27" s="31"/>
      <c r="S27" s="42"/>
      <c r="T27" s="23">
        <f t="shared" si="10"/>
        <v>0.42705545888984453</v>
      </c>
      <c r="U27" s="37">
        <f t="shared" si="11"/>
        <v>2.3915105697831285</v>
      </c>
      <c r="V27" s="38">
        <f t="shared" si="12"/>
        <v>-6.3353502049070046E-2</v>
      </c>
      <c r="W27" s="41"/>
      <c r="X27" s="31">
        <f t="shared" si="3"/>
        <v>259.12</v>
      </c>
      <c r="Y27" s="31"/>
      <c r="Z27" s="42"/>
      <c r="AA27" s="23">
        <f t="shared" si="13"/>
        <v>0.42705545888984453</v>
      </c>
      <c r="AB27" s="37">
        <f t="shared" si="14"/>
        <v>110.65861050753651</v>
      </c>
      <c r="AC27" s="38">
        <f t="shared" si="15"/>
        <v>-6.3353502049069949E-2</v>
      </c>
    </row>
    <row r="28" spans="1:29" x14ac:dyDescent="0.2">
      <c r="A28" s="18">
        <v>2030</v>
      </c>
      <c r="B28" s="32"/>
      <c r="C28" s="31">
        <f t="shared" si="0"/>
        <v>173.6</v>
      </c>
      <c r="D28" s="31">
        <f>B11*F6</f>
        <v>86.8</v>
      </c>
      <c r="E28" s="42">
        <f>F6</f>
        <v>0.5</v>
      </c>
      <c r="F28" s="23">
        <f>F27*E$31</f>
        <v>0.49999999999999967</v>
      </c>
      <c r="G28" s="37">
        <f>G27*E$31</f>
        <v>86.799999999999969</v>
      </c>
      <c r="H28" s="38">
        <f>(G28-G27)/G27</f>
        <v>-4.8304846989380437E-2</v>
      </c>
      <c r="I28" s="41"/>
      <c r="J28" s="31">
        <f t="shared" si="1"/>
        <v>2727.9379999999996</v>
      </c>
      <c r="K28" s="31">
        <f>I11*M6</f>
        <v>1363.9689999999998</v>
      </c>
      <c r="L28" s="42">
        <f>M6</f>
        <v>0.5</v>
      </c>
      <c r="M28" s="23">
        <f t="shared" si="7"/>
        <v>0.49999999999999967</v>
      </c>
      <c r="N28" s="37">
        <f t="shared" si="8"/>
        <v>1363.9689999999989</v>
      </c>
      <c r="O28" s="38">
        <f t="shared" si="9"/>
        <v>-4.8304846989380458E-2</v>
      </c>
      <c r="P28" s="32"/>
      <c r="Q28" s="31">
        <f t="shared" si="2"/>
        <v>5.6</v>
      </c>
      <c r="R28" s="31">
        <f>P11*T6</f>
        <v>2.2399999999999998</v>
      </c>
      <c r="S28" s="42">
        <f>T6</f>
        <v>0.4</v>
      </c>
      <c r="T28" s="23">
        <f t="shared" si="10"/>
        <v>0.40000000000000024</v>
      </c>
      <c r="U28" s="37">
        <f t="shared" si="11"/>
        <v>2.2400000000000007</v>
      </c>
      <c r="V28" s="38">
        <f t="shared" si="12"/>
        <v>-6.3353502049069935E-2</v>
      </c>
      <c r="W28" s="41"/>
      <c r="X28" s="31">
        <f t="shared" si="3"/>
        <v>259.12</v>
      </c>
      <c r="Y28" s="31">
        <f>W11*AA6</f>
        <v>103.64800000000001</v>
      </c>
      <c r="Z28" s="42">
        <f>AA6</f>
        <v>0.4</v>
      </c>
      <c r="AA28" s="23">
        <f t="shared" si="13"/>
        <v>0.40000000000000024</v>
      </c>
      <c r="AB28" s="37">
        <f t="shared" si="14"/>
        <v>103.64800000000005</v>
      </c>
      <c r="AC28" s="38">
        <f t="shared" si="15"/>
        <v>-6.3353502049070018E-2</v>
      </c>
    </row>
    <row r="29" spans="1:29" x14ac:dyDescent="0.2">
      <c r="D29" s="43" t="s">
        <v>114</v>
      </c>
      <c r="E29" s="44">
        <v>14</v>
      </c>
      <c r="H29" s="45"/>
      <c r="K29" s="43" t="s">
        <v>114</v>
      </c>
      <c r="L29" s="44">
        <v>14</v>
      </c>
      <c r="R29" s="43" t="s">
        <v>114</v>
      </c>
      <c r="S29" s="44">
        <v>14</v>
      </c>
      <c r="Y29" s="43" t="s">
        <v>114</v>
      </c>
      <c r="Z29" s="44">
        <v>14</v>
      </c>
    </row>
    <row r="30" spans="1:29" x14ac:dyDescent="0.2">
      <c r="D30" s="43" t="s">
        <v>115</v>
      </c>
      <c r="E30" s="46">
        <f>1/E29</f>
        <v>7.1428571428571425E-2</v>
      </c>
      <c r="K30" s="43" t="s">
        <v>115</v>
      </c>
      <c r="L30" s="46">
        <f>1/L29</f>
        <v>7.1428571428571425E-2</v>
      </c>
      <c r="R30" s="43" t="s">
        <v>115</v>
      </c>
      <c r="S30" s="46">
        <f>1/S29</f>
        <v>7.1428571428571425E-2</v>
      </c>
      <c r="Y30" s="43" t="s">
        <v>115</v>
      </c>
      <c r="Z30" s="46">
        <f>1/Z29</f>
        <v>7.1428571428571425E-2</v>
      </c>
    </row>
    <row r="31" spans="1:29" x14ac:dyDescent="0.2">
      <c r="D31" s="43" t="s">
        <v>116</v>
      </c>
      <c r="E31" s="46">
        <f>POWER(E28,E30)</f>
        <v>0.95169515301061958</v>
      </c>
      <c r="K31" s="43" t="s">
        <v>116</v>
      </c>
      <c r="L31" s="46">
        <f>POWER(L28,L30)</f>
        <v>0.95169515301061958</v>
      </c>
      <c r="R31" s="43" t="s">
        <v>116</v>
      </c>
      <c r="S31" s="46">
        <f>POWER(S28,S30)</f>
        <v>0.93664649795093002</v>
      </c>
      <c r="Y31" s="43" t="s">
        <v>116</v>
      </c>
      <c r="Z31" s="46">
        <f>POWER(Z28,Z30)</f>
        <v>0.93664649795093002</v>
      </c>
    </row>
    <row r="32" spans="1:29" x14ac:dyDescent="0.2">
      <c r="D32" s="43" t="s">
        <v>117</v>
      </c>
      <c r="E32" s="47">
        <f>1-E31</f>
        <v>4.8304846989380423E-2</v>
      </c>
      <c r="F32" s="48"/>
      <c r="K32" s="43" t="s">
        <v>117</v>
      </c>
      <c r="L32" s="47">
        <f>1-L31</f>
        <v>4.8304846989380423E-2</v>
      </c>
      <c r="R32" s="43" t="s">
        <v>117</v>
      </c>
      <c r="S32" s="47">
        <f>1-S31</f>
        <v>6.3353502049069976E-2</v>
      </c>
      <c r="Y32" s="43" t="s">
        <v>117</v>
      </c>
      <c r="Z32" s="47">
        <f>1-Z31</f>
        <v>6.3353502049069976E-2</v>
      </c>
    </row>
    <row r="33" spans="1:26" x14ac:dyDescent="0.2">
      <c r="D33" s="43"/>
      <c r="E33" s="47"/>
      <c r="F33" s="48"/>
      <c r="K33" s="43"/>
      <c r="L33" s="47"/>
      <c r="R33" s="43"/>
      <c r="S33" s="47"/>
      <c r="Y33" s="43"/>
      <c r="Z33" s="47"/>
    </row>
    <row r="34" spans="1:26" ht="18" x14ac:dyDescent="0.25">
      <c r="A34" s="49" t="s">
        <v>118</v>
      </c>
    </row>
    <row r="35" spans="1:26" ht="26.25" x14ac:dyDescent="0.4">
      <c r="B35" s="50" t="s">
        <v>119</v>
      </c>
      <c r="D35" s="43"/>
      <c r="E35" s="48"/>
      <c r="F35" s="48"/>
      <c r="K35" s="43"/>
      <c r="L35" s="51"/>
    </row>
    <row r="36" spans="1:26" x14ac:dyDescent="0.2">
      <c r="X36" s="52"/>
    </row>
    <row r="38" spans="1:26" x14ac:dyDescent="0.2">
      <c r="R38" s="18">
        <f t="shared" ref="R38:R52" si="16">A14</f>
        <v>2016</v>
      </c>
      <c r="S38" s="53">
        <f t="shared" ref="S38:S52" si="17">G14</f>
        <v>173.6</v>
      </c>
      <c r="U38" s="54">
        <f t="shared" ref="U38:U49" si="18">C12</f>
        <v>173.6</v>
      </c>
    </row>
    <row r="39" spans="1:26" x14ac:dyDescent="0.2">
      <c r="R39" s="18">
        <f t="shared" si="16"/>
        <v>2017</v>
      </c>
      <c r="S39" s="53">
        <f t="shared" si="17"/>
        <v>165.21427856264356</v>
      </c>
      <c r="U39" s="54">
        <f t="shared" si="18"/>
        <v>173.6</v>
      </c>
      <c r="Z39" s="55"/>
    </row>
    <row r="40" spans="1:26" x14ac:dyDescent="0.2">
      <c r="R40" s="18">
        <f t="shared" si="16"/>
        <v>2018</v>
      </c>
      <c r="S40" s="53">
        <f t="shared" si="17"/>
        <v>157.23362811621419</v>
      </c>
      <c r="U40" s="54">
        <f t="shared" si="18"/>
        <v>173.6</v>
      </c>
    </row>
    <row r="41" spans="1:26" x14ac:dyDescent="0.2">
      <c r="R41" s="18">
        <f t="shared" si="16"/>
        <v>2019</v>
      </c>
      <c r="S41" s="53">
        <f t="shared" si="17"/>
        <v>149.63848176847532</v>
      </c>
      <c r="U41" s="54">
        <f t="shared" si="18"/>
        <v>173.6</v>
      </c>
    </row>
    <row r="42" spans="1:26" x14ac:dyDescent="0.2">
      <c r="R42" s="18">
        <f t="shared" si="16"/>
        <v>2020</v>
      </c>
      <c r="S42" s="53">
        <f t="shared" si="17"/>
        <v>142.41021780292593</v>
      </c>
      <c r="U42" s="54">
        <f t="shared" si="18"/>
        <v>173.6</v>
      </c>
    </row>
    <row r="43" spans="1:26" x14ac:dyDescent="0.2">
      <c r="R43" s="18">
        <f t="shared" si="16"/>
        <v>2021</v>
      </c>
      <c r="S43" s="53">
        <f t="shared" si="17"/>
        <v>135.53111402223126</v>
      </c>
      <c r="U43" s="54">
        <f t="shared" si="18"/>
        <v>173.6</v>
      </c>
    </row>
    <row r="44" spans="1:26" x14ac:dyDescent="0.2">
      <c r="R44" s="18">
        <f t="shared" si="16"/>
        <v>2022</v>
      </c>
      <c r="S44" s="53">
        <f t="shared" si="17"/>
        <v>128.98430429708711</v>
      </c>
      <c r="U44" s="54">
        <f t="shared" si="18"/>
        <v>173.6</v>
      </c>
    </row>
    <row r="45" spans="1:26" x14ac:dyDescent="0.2">
      <c r="R45" s="18">
        <f t="shared" si="16"/>
        <v>2023</v>
      </c>
      <c r="S45" s="53">
        <f t="shared" si="17"/>
        <v>122.75373721398464</v>
      </c>
      <c r="U45" s="54">
        <f t="shared" si="18"/>
        <v>173.6</v>
      </c>
    </row>
    <row r="46" spans="1:26" x14ac:dyDescent="0.2">
      <c r="R46" s="18">
        <f t="shared" si="16"/>
        <v>2024</v>
      </c>
      <c r="S46" s="53">
        <f t="shared" si="17"/>
        <v>116.8241367204885</v>
      </c>
      <c r="U46" s="54">
        <f t="shared" si="18"/>
        <v>173.6</v>
      </c>
    </row>
    <row r="47" spans="1:26" x14ac:dyDescent="0.2">
      <c r="R47" s="18">
        <f t="shared" si="16"/>
        <v>2025</v>
      </c>
      <c r="S47" s="53">
        <f t="shared" si="17"/>
        <v>111.18096467153885</v>
      </c>
      <c r="T47" s="53"/>
      <c r="U47" s="54">
        <f t="shared" si="18"/>
        <v>173.6</v>
      </c>
      <c r="V47" s="56"/>
    </row>
    <row r="48" spans="1:26" x14ac:dyDescent="0.2">
      <c r="R48" s="18">
        <f t="shared" si="16"/>
        <v>2026</v>
      </c>
      <c r="S48" s="53">
        <f t="shared" si="17"/>
        <v>105.81038518494844</v>
      </c>
      <c r="T48" s="53"/>
      <c r="U48" s="54">
        <f t="shared" si="18"/>
        <v>173.6</v>
      </c>
      <c r="V48" s="56"/>
    </row>
    <row r="49" spans="18:22" x14ac:dyDescent="0.2">
      <c r="R49" s="18">
        <f t="shared" si="16"/>
        <v>2027</v>
      </c>
      <c r="S49" s="53">
        <f t="shared" si="17"/>
        <v>100.69923071870211</v>
      </c>
      <c r="T49" s="53"/>
      <c r="U49" s="54">
        <f t="shared" si="18"/>
        <v>173.6</v>
      </c>
      <c r="V49" s="56"/>
    </row>
    <row r="50" spans="18:22" x14ac:dyDescent="0.2">
      <c r="R50" s="18">
        <f t="shared" si="16"/>
        <v>2028</v>
      </c>
      <c r="S50" s="53">
        <f t="shared" si="17"/>
        <v>95.834969786886887</v>
      </c>
      <c r="T50" s="53"/>
      <c r="U50" s="54">
        <f>U49</f>
        <v>173.6</v>
      </c>
      <c r="V50" s="56"/>
    </row>
    <row r="51" spans="18:22" x14ac:dyDescent="0.2">
      <c r="R51" s="18">
        <f t="shared" si="16"/>
        <v>2029</v>
      </c>
      <c r="S51" s="53">
        <f t="shared" si="17"/>
        <v>91.205676235099418</v>
      </c>
      <c r="T51" s="53"/>
      <c r="U51" s="54">
        <f>U50</f>
        <v>173.6</v>
      </c>
      <c r="V51" s="56"/>
    </row>
    <row r="52" spans="18:22" x14ac:dyDescent="0.2">
      <c r="R52" s="18">
        <f t="shared" si="16"/>
        <v>2030</v>
      </c>
      <c r="S52" s="53">
        <f t="shared" si="17"/>
        <v>86.799999999999969</v>
      </c>
      <c r="T52" s="53"/>
      <c r="U52" s="54">
        <f>U51</f>
        <v>173.6</v>
      </c>
      <c r="V52" s="56"/>
    </row>
    <row r="53" spans="18:22" x14ac:dyDescent="0.2">
      <c r="S53" s="53"/>
    </row>
    <row r="54" spans="18:22" x14ac:dyDescent="0.2">
      <c r="S54" s="53"/>
    </row>
    <row r="73" spans="18:21" x14ac:dyDescent="0.2">
      <c r="R73" s="18">
        <f t="shared" ref="R73:R87" si="19">R38</f>
        <v>2016</v>
      </c>
      <c r="S73" s="53">
        <f>N14</f>
        <v>2727.9379999999996</v>
      </c>
      <c r="U73" s="54">
        <f t="shared" ref="U73:U82" si="20">J12</f>
        <v>2727.9379999999996</v>
      </c>
    </row>
    <row r="74" spans="18:21" x14ac:dyDescent="0.2">
      <c r="R74" s="18">
        <f t="shared" si="19"/>
        <v>2017</v>
      </c>
      <c r="S74" s="53">
        <f t="shared" ref="S74:S87" si="21">N15</f>
        <v>2596.1653723134832</v>
      </c>
      <c r="U74" s="54">
        <f t="shared" si="20"/>
        <v>2727.9379999999996</v>
      </c>
    </row>
    <row r="75" spans="18:21" x14ac:dyDescent="0.2">
      <c r="R75" s="18">
        <f t="shared" si="19"/>
        <v>2018</v>
      </c>
      <c r="S75" s="53">
        <f t="shared" si="21"/>
        <v>2470.7580012447524</v>
      </c>
      <c r="U75" s="54">
        <f t="shared" si="20"/>
        <v>2727.9379999999996</v>
      </c>
    </row>
    <row r="76" spans="18:21" x14ac:dyDescent="0.2">
      <c r="R76" s="18">
        <f t="shared" si="19"/>
        <v>2019</v>
      </c>
      <c r="S76" s="53">
        <f t="shared" si="21"/>
        <v>2351.4084140468372</v>
      </c>
      <c r="U76" s="54">
        <f t="shared" si="20"/>
        <v>2727.9379999999996</v>
      </c>
    </row>
    <row r="77" spans="18:21" x14ac:dyDescent="0.2">
      <c r="R77" s="18">
        <f t="shared" si="19"/>
        <v>2020</v>
      </c>
      <c r="S77" s="53">
        <f t="shared" si="21"/>
        <v>2237.8239903967628</v>
      </c>
      <c r="U77" s="54">
        <f t="shared" si="20"/>
        <v>2727.9379999999996</v>
      </c>
    </row>
    <row r="78" spans="18:21" x14ac:dyDescent="0.2">
      <c r="R78" s="18">
        <f t="shared" si="19"/>
        <v>2021</v>
      </c>
      <c r="S78" s="53">
        <f t="shared" si="21"/>
        <v>2129.7262449514824</v>
      </c>
      <c r="U78" s="54">
        <f t="shared" si="20"/>
        <v>2727.9379999999996</v>
      </c>
    </row>
    <row r="79" spans="18:21" x14ac:dyDescent="0.2">
      <c r="R79" s="18">
        <f t="shared" si="19"/>
        <v>2022</v>
      </c>
      <c r="S79" s="53">
        <f t="shared" si="21"/>
        <v>2026.8501445598333</v>
      </c>
      <c r="U79" s="54">
        <f t="shared" si="20"/>
        <v>2727.9379999999996</v>
      </c>
    </row>
    <row r="80" spans="18:21" x14ac:dyDescent="0.2">
      <c r="R80" s="18">
        <f t="shared" si="19"/>
        <v>2023</v>
      </c>
      <c r="S80" s="53">
        <f t="shared" si="21"/>
        <v>1928.9434584564669</v>
      </c>
      <c r="U80" s="54">
        <f t="shared" si="20"/>
        <v>2727.9379999999996</v>
      </c>
    </row>
    <row r="81" spans="18:22" x14ac:dyDescent="0.2">
      <c r="R81" s="18">
        <f t="shared" si="19"/>
        <v>2024</v>
      </c>
      <c r="S81" s="53">
        <f t="shared" si="21"/>
        <v>1835.7661398445609</v>
      </c>
      <c r="U81" s="54">
        <f t="shared" si="20"/>
        <v>2727.9379999999996</v>
      </c>
    </row>
    <row r="82" spans="18:22" x14ac:dyDescent="0.2">
      <c r="R82" s="18">
        <f t="shared" si="19"/>
        <v>2025</v>
      </c>
      <c r="S82" s="53">
        <f t="shared" si="21"/>
        <v>1747.0897373510838</v>
      </c>
      <c r="T82" s="53"/>
      <c r="U82" s="54">
        <f t="shared" si="20"/>
        <v>2727.9379999999996</v>
      </c>
      <c r="V82" s="56"/>
    </row>
    <row r="83" spans="18:22" x14ac:dyDescent="0.2">
      <c r="R83" s="18">
        <f t="shared" si="19"/>
        <v>2026</v>
      </c>
      <c r="S83" s="53">
        <f t="shared" si="21"/>
        <v>1662.696834911623</v>
      </c>
      <c r="T83" s="53"/>
      <c r="U83" s="54">
        <f>U78</f>
        <v>2727.9379999999996</v>
      </c>
      <c r="V83" s="56"/>
    </row>
    <row r="84" spans="18:22" x14ac:dyDescent="0.2">
      <c r="R84" s="18">
        <f t="shared" si="19"/>
        <v>2027</v>
      </c>
      <c r="S84" s="53">
        <f t="shared" si="21"/>
        <v>1582.3805187114899</v>
      </c>
      <c r="T84" s="53"/>
      <c r="U84" s="54">
        <f>U79</f>
        <v>2727.9379999999996</v>
      </c>
      <c r="V84" s="56"/>
    </row>
    <row r="85" spans="18:22" x14ac:dyDescent="0.2">
      <c r="R85" s="18">
        <f t="shared" si="19"/>
        <v>2028</v>
      </c>
      <c r="S85" s="53">
        <f t="shared" si="21"/>
        <v>1505.9438698761551</v>
      </c>
      <c r="T85" s="53"/>
      <c r="U85" s="54">
        <f>U80</f>
        <v>2727.9379999999996</v>
      </c>
      <c r="V85" s="56"/>
    </row>
    <row r="86" spans="18:22" x14ac:dyDescent="0.2">
      <c r="R86" s="18">
        <f t="shared" si="19"/>
        <v>2029</v>
      </c>
      <c r="S86" s="53">
        <f t="shared" si="21"/>
        <v>1433.199481667192</v>
      </c>
      <c r="T86" s="53"/>
      <c r="U86" s="54">
        <f>U81</f>
        <v>2727.9379999999996</v>
      </c>
      <c r="V86" s="56"/>
    </row>
    <row r="87" spans="18:22" x14ac:dyDescent="0.2">
      <c r="R87" s="18">
        <f t="shared" si="19"/>
        <v>2030</v>
      </c>
      <c r="S87" s="53">
        <f t="shared" si="21"/>
        <v>1363.9689999999989</v>
      </c>
      <c r="T87" s="53"/>
      <c r="U87" s="54">
        <f>U82</f>
        <v>2727.9379999999996</v>
      </c>
      <c r="V87" s="56"/>
    </row>
    <row r="105" spans="18:25" x14ac:dyDescent="0.2">
      <c r="W105" s="18" t="s">
        <v>120</v>
      </c>
    </row>
    <row r="106" spans="18:25" x14ac:dyDescent="0.2">
      <c r="R106" s="18">
        <f t="shared" ref="R106:R120" si="22">R73</f>
        <v>2016</v>
      </c>
      <c r="S106" s="53">
        <f t="shared" ref="S106:S120" si="23">U14</f>
        <v>5.6</v>
      </c>
      <c r="U106" s="54">
        <f>Q14</f>
        <v>5.6</v>
      </c>
      <c r="W106" s="52">
        <f t="shared" ref="W106:W111" si="24">AVERAGE(P14:P16)</f>
        <v>5.666666666666667</v>
      </c>
    </row>
    <row r="107" spans="18:25" x14ac:dyDescent="0.2">
      <c r="R107" s="18">
        <f t="shared" si="22"/>
        <v>2017</v>
      </c>
      <c r="S107" s="53">
        <f t="shared" si="23"/>
        <v>5.2452203885252082</v>
      </c>
      <c r="U107" s="54">
        <f t="shared" ref="U107:U120" si="25">Q15</f>
        <v>5.6</v>
      </c>
      <c r="W107" s="52">
        <f t="shared" si="24"/>
        <v>2.3333333333333335</v>
      </c>
    </row>
    <row r="108" spans="18:25" x14ac:dyDescent="0.2">
      <c r="R108" s="18">
        <f t="shared" si="22"/>
        <v>2018</v>
      </c>
      <c r="S108" s="53">
        <f t="shared" si="23"/>
        <v>4.9129173078929531</v>
      </c>
      <c r="U108" s="54">
        <f t="shared" si="25"/>
        <v>5.6</v>
      </c>
      <c r="W108" s="52">
        <f t="shared" si="24"/>
        <v>3.6666666666666665</v>
      </c>
    </row>
    <row r="109" spans="18:25" x14ac:dyDescent="0.2">
      <c r="R109" s="18">
        <f t="shared" si="22"/>
        <v>2019</v>
      </c>
      <c r="S109" s="53">
        <f t="shared" si="23"/>
        <v>4.6016667911604454</v>
      </c>
      <c r="U109" s="54">
        <f t="shared" si="25"/>
        <v>5.6</v>
      </c>
      <c r="W109" s="52">
        <f t="shared" si="24"/>
        <v>4.333333333333333</v>
      </c>
    </row>
    <row r="110" spans="18:25" x14ac:dyDescent="0.2">
      <c r="R110" s="18">
        <f t="shared" si="22"/>
        <v>2020</v>
      </c>
      <c r="S110" s="53">
        <f t="shared" si="23"/>
        <v>4.3101350846775253</v>
      </c>
      <c r="U110" s="54">
        <f t="shared" si="25"/>
        <v>5.6</v>
      </c>
      <c r="W110" s="52">
        <f t="shared" si="24"/>
        <v>4.666666666666667</v>
      </c>
      <c r="Y110" s="55"/>
    </row>
    <row r="111" spans="18:25" x14ac:dyDescent="0.2">
      <c r="R111" s="18">
        <f t="shared" si="22"/>
        <v>2021</v>
      </c>
      <c r="S111" s="53">
        <f t="shared" si="23"/>
        <v>4.0370729327586394</v>
      </c>
      <c r="U111" s="54">
        <f t="shared" si="25"/>
        <v>5.6</v>
      </c>
      <c r="W111" s="52">
        <f t="shared" si="24"/>
        <v>4.333333333333333</v>
      </c>
    </row>
    <row r="112" spans="18:25" x14ac:dyDescent="0.2">
      <c r="R112" s="18">
        <f t="shared" si="22"/>
        <v>2022</v>
      </c>
      <c r="S112" s="53">
        <f t="shared" si="23"/>
        <v>3.7813102244408698</v>
      </c>
      <c r="U112" s="54">
        <f t="shared" si="25"/>
        <v>5.6</v>
      </c>
    </row>
    <row r="113" spans="18:22" x14ac:dyDescent="0.2">
      <c r="R113" s="18">
        <f t="shared" si="22"/>
        <v>2023</v>
      </c>
      <c r="S113" s="53">
        <f t="shared" si="23"/>
        <v>3.5417509793885857</v>
      </c>
      <c r="U113" s="54">
        <f t="shared" si="25"/>
        <v>5.6</v>
      </c>
    </row>
    <row r="114" spans="18:22" x14ac:dyDescent="0.2">
      <c r="R114" s="18">
        <f t="shared" si="22"/>
        <v>2024</v>
      </c>
      <c r="S114" s="53">
        <f t="shared" si="23"/>
        <v>3.3173686514585952</v>
      </c>
      <c r="U114" s="54">
        <f t="shared" si="25"/>
        <v>5.6</v>
      </c>
    </row>
    <row r="115" spans="18:22" x14ac:dyDescent="0.2">
      <c r="R115" s="18">
        <f t="shared" si="22"/>
        <v>2025</v>
      </c>
      <c r="S115" s="53">
        <f t="shared" si="23"/>
        <v>3.1072017298008925</v>
      </c>
      <c r="T115" s="53"/>
      <c r="U115" s="54">
        <f t="shared" si="25"/>
        <v>5.6</v>
      </c>
      <c r="V115" s="56"/>
    </row>
    <row r="116" spans="18:22" x14ac:dyDescent="0.2">
      <c r="R116" s="18">
        <f t="shared" si="22"/>
        <v>2026</v>
      </c>
      <c r="S116" s="53">
        <f t="shared" si="23"/>
        <v>2.9103496186450779</v>
      </c>
      <c r="T116" s="53"/>
      <c r="U116" s="54">
        <f t="shared" si="25"/>
        <v>5.6</v>
      </c>
      <c r="V116" s="56"/>
    </row>
    <row r="117" spans="18:22" x14ac:dyDescent="0.2">
      <c r="R117" s="18">
        <f t="shared" si="22"/>
        <v>2027</v>
      </c>
      <c r="S117" s="53">
        <f t="shared" si="23"/>
        <v>2.7259687781167368</v>
      </c>
      <c r="T117" s="53"/>
      <c r="U117" s="54">
        <f t="shared" si="25"/>
        <v>5.6</v>
      </c>
      <c r="V117" s="56"/>
    </row>
    <row r="118" spans="18:22" x14ac:dyDescent="0.2">
      <c r="R118" s="18">
        <f t="shared" si="22"/>
        <v>2028</v>
      </c>
      <c r="S118" s="53">
        <f t="shared" si="23"/>
        <v>2.5532691095466173</v>
      </c>
      <c r="T118" s="53"/>
      <c r="U118" s="54">
        <f t="shared" si="25"/>
        <v>5.6</v>
      </c>
      <c r="V118" s="56"/>
    </row>
    <row r="119" spans="18:22" x14ac:dyDescent="0.2">
      <c r="R119" s="18">
        <f t="shared" si="22"/>
        <v>2029</v>
      </c>
      <c r="S119" s="53">
        <f t="shared" si="23"/>
        <v>2.3915105697831285</v>
      </c>
      <c r="T119" s="53"/>
      <c r="U119" s="54">
        <f t="shared" si="25"/>
        <v>5.6</v>
      </c>
      <c r="V119" s="56"/>
    </row>
    <row r="120" spans="18:22" x14ac:dyDescent="0.2">
      <c r="R120" s="18">
        <f t="shared" si="22"/>
        <v>2030</v>
      </c>
      <c r="S120" s="53">
        <f t="shared" si="23"/>
        <v>2.2400000000000007</v>
      </c>
      <c r="T120" s="53"/>
      <c r="U120" s="54">
        <f t="shared" si="25"/>
        <v>5.6</v>
      </c>
      <c r="V120" s="56"/>
    </row>
    <row r="142" spans="18:21" x14ac:dyDescent="0.2">
      <c r="R142" s="18">
        <f>A14</f>
        <v>2016</v>
      </c>
      <c r="S142" s="53">
        <f>AB14</f>
        <v>259.12</v>
      </c>
      <c r="U142" s="54">
        <f>X14</f>
        <v>259.12</v>
      </c>
    </row>
    <row r="143" spans="18:21" x14ac:dyDescent="0.2">
      <c r="R143" s="18">
        <f t="shared" ref="R143:R156" si="26">A15</f>
        <v>2017</v>
      </c>
      <c r="S143" s="53">
        <f t="shared" ref="S143:S156" si="27">AB15</f>
        <v>242.703840549045</v>
      </c>
      <c r="U143" s="54">
        <f t="shared" ref="U143:U156" si="28">X15</f>
        <v>259.12</v>
      </c>
    </row>
    <row r="144" spans="18:21" x14ac:dyDescent="0.2">
      <c r="R144" s="18">
        <f t="shared" si="26"/>
        <v>2018</v>
      </c>
      <c r="S144" s="53">
        <f t="shared" si="27"/>
        <v>227.32770228950392</v>
      </c>
      <c r="U144" s="54">
        <f t="shared" si="28"/>
        <v>259.12</v>
      </c>
    </row>
    <row r="145" spans="18:22" x14ac:dyDescent="0.2">
      <c r="R145" s="18">
        <f t="shared" si="26"/>
        <v>2019</v>
      </c>
      <c r="S145" s="53">
        <f t="shared" si="27"/>
        <v>212.92569623669547</v>
      </c>
      <c r="U145" s="54">
        <f t="shared" si="28"/>
        <v>259.12</v>
      </c>
    </row>
    <row r="146" spans="18:22" x14ac:dyDescent="0.2">
      <c r="R146" s="18">
        <f t="shared" si="26"/>
        <v>2020</v>
      </c>
      <c r="S146" s="53">
        <f t="shared" si="27"/>
        <v>199.43610770386434</v>
      </c>
      <c r="U146" s="54">
        <f t="shared" si="28"/>
        <v>259.12</v>
      </c>
    </row>
    <row r="147" spans="18:22" x14ac:dyDescent="0.2">
      <c r="R147" s="18">
        <f t="shared" si="26"/>
        <v>2021</v>
      </c>
      <c r="S147" s="53">
        <f t="shared" si="27"/>
        <v>186.80113184578903</v>
      </c>
      <c r="U147" s="54">
        <f t="shared" si="28"/>
        <v>259.12</v>
      </c>
    </row>
    <row r="148" spans="18:22" x14ac:dyDescent="0.2">
      <c r="R148" s="18">
        <f t="shared" si="26"/>
        <v>2022</v>
      </c>
      <c r="S148" s="53">
        <f t="shared" si="27"/>
        <v>174.96662595662823</v>
      </c>
      <c r="U148" s="54">
        <f t="shared" si="28"/>
        <v>259.12</v>
      </c>
    </row>
    <row r="149" spans="18:22" x14ac:dyDescent="0.2">
      <c r="R149" s="18">
        <f t="shared" si="26"/>
        <v>2023</v>
      </c>
      <c r="S149" s="53">
        <f t="shared" si="27"/>
        <v>163.88187746056613</v>
      </c>
      <c r="U149" s="54">
        <f t="shared" si="28"/>
        <v>259.12</v>
      </c>
    </row>
    <row r="150" spans="18:22" x14ac:dyDescent="0.2">
      <c r="R150" s="18">
        <f t="shared" si="26"/>
        <v>2024</v>
      </c>
      <c r="S150" s="53">
        <f t="shared" si="27"/>
        <v>153.49938660106272</v>
      </c>
      <c r="U150" s="54">
        <f t="shared" si="28"/>
        <v>259.12</v>
      </c>
    </row>
    <row r="151" spans="18:22" x14ac:dyDescent="0.2">
      <c r="R151" s="18">
        <f t="shared" si="26"/>
        <v>2025</v>
      </c>
      <c r="S151" s="53">
        <f t="shared" si="27"/>
        <v>143.77466289750132</v>
      </c>
      <c r="U151" s="54">
        <f t="shared" si="28"/>
        <v>259.12</v>
      </c>
      <c r="V151" s="56"/>
    </row>
    <row r="152" spans="18:22" x14ac:dyDescent="0.2">
      <c r="R152" s="18">
        <f t="shared" si="26"/>
        <v>2026</v>
      </c>
      <c r="S152" s="53">
        <f t="shared" si="27"/>
        <v>134.66603449702012</v>
      </c>
      <c r="U152" s="54">
        <f t="shared" si="28"/>
        <v>259.12</v>
      </c>
      <c r="V152" s="56"/>
    </row>
    <row r="153" spans="18:22" x14ac:dyDescent="0.2">
      <c r="R153" s="18">
        <f t="shared" si="26"/>
        <v>2027</v>
      </c>
      <c r="S153" s="53">
        <f t="shared" si="27"/>
        <v>126.13446960457303</v>
      </c>
      <c r="U153" s="54">
        <f t="shared" si="28"/>
        <v>259.12</v>
      </c>
      <c r="V153" s="56"/>
    </row>
    <row r="154" spans="18:22" x14ac:dyDescent="0.2">
      <c r="R154" s="18">
        <f t="shared" si="26"/>
        <v>2028</v>
      </c>
      <c r="S154" s="53">
        <f t="shared" si="27"/>
        <v>118.14340922602136</v>
      </c>
      <c r="U154" s="54">
        <f t="shared" si="28"/>
        <v>259.12</v>
      </c>
      <c r="V154" s="56"/>
    </row>
    <row r="155" spans="18:22" x14ac:dyDescent="0.2">
      <c r="R155" s="18">
        <f t="shared" si="26"/>
        <v>2029</v>
      </c>
      <c r="S155" s="53">
        <f t="shared" si="27"/>
        <v>110.65861050753651</v>
      </c>
      <c r="U155" s="54">
        <f t="shared" si="28"/>
        <v>259.12</v>
      </c>
      <c r="V155" s="56"/>
    </row>
    <row r="156" spans="18:22" x14ac:dyDescent="0.2">
      <c r="R156" s="18">
        <f t="shared" si="26"/>
        <v>2030</v>
      </c>
      <c r="S156" s="53">
        <f t="shared" si="27"/>
        <v>103.64800000000005</v>
      </c>
      <c r="U156" s="54">
        <f t="shared" si="28"/>
        <v>259.12</v>
      </c>
      <c r="V156" s="56"/>
    </row>
    <row r="178" spans="19:21" x14ac:dyDescent="0.2">
      <c r="S178" s="53"/>
      <c r="U178" s="54"/>
    </row>
    <row r="179" spans="19:21" x14ac:dyDescent="0.2">
      <c r="S179" s="53"/>
      <c r="U179" s="54"/>
    </row>
    <row r="180" spans="19:21" x14ac:dyDescent="0.2">
      <c r="S180" s="53"/>
      <c r="U180" s="54"/>
    </row>
    <row r="181" spans="19:21" x14ac:dyDescent="0.2">
      <c r="S181" s="53"/>
      <c r="U181" s="54"/>
    </row>
  </sheetData>
  <mergeCells count="1">
    <mergeCell ref="B8:C8"/>
  </mergeCells>
  <pageMargins left="0.7" right="0.7" top="0.75" bottom="0.75" header="0.3" footer="0.3"/>
  <pageSetup paperSize="9" scale="42" orientation="portrait" r:id="rId1"/>
  <colBreaks count="1" manualBreakCount="1">
    <brk id="17" min="34" max="170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16B69-23E2-49FC-820E-99BAA76AA81A}">
  <dimension ref="A1:AJ188"/>
  <sheetViews>
    <sheetView zoomScaleNormal="100" workbookViewId="0">
      <selection activeCell="A60" sqref="A60"/>
    </sheetView>
  </sheetViews>
  <sheetFormatPr defaultColWidth="9.140625" defaultRowHeight="12.75" x14ac:dyDescent="0.2"/>
  <cols>
    <col min="1" max="16384" width="9.140625" style="18"/>
  </cols>
  <sheetData>
    <row r="1" spans="1:36" x14ac:dyDescent="0.2">
      <c r="I1" s="19"/>
    </row>
    <row r="2" spans="1:36" ht="15" x14ac:dyDescent="0.25">
      <c r="B2" s="18" t="s">
        <v>121</v>
      </c>
      <c r="I2" s="57" t="s">
        <v>122</v>
      </c>
      <c r="P2" s="18" t="s">
        <v>123</v>
      </c>
      <c r="W2" s="19" t="s">
        <v>124</v>
      </c>
      <c r="AD2" s="19" t="s">
        <v>125</v>
      </c>
    </row>
    <row r="3" spans="1:36" x14ac:dyDescent="0.2">
      <c r="I3" s="19"/>
      <c r="P3" s="19"/>
      <c r="W3" s="19"/>
      <c r="AD3" s="19"/>
    </row>
    <row r="4" spans="1:36" x14ac:dyDescent="0.2">
      <c r="B4" s="18" t="s">
        <v>91</v>
      </c>
      <c r="D4" s="20">
        <v>0.4</v>
      </c>
      <c r="I4" s="19" t="s">
        <v>91</v>
      </c>
      <c r="K4" s="20">
        <v>0.2</v>
      </c>
      <c r="P4" s="19" t="s">
        <v>91</v>
      </c>
      <c r="R4" s="20">
        <v>0.3</v>
      </c>
      <c r="W4" s="19" t="s">
        <v>91</v>
      </c>
      <c r="Y4" s="20">
        <v>0.2</v>
      </c>
      <c r="AD4" s="19" t="s">
        <v>91</v>
      </c>
      <c r="AF4" s="20">
        <v>0.7</v>
      </c>
    </row>
    <row r="5" spans="1:36" x14ac:dyDescent="0.2">
      <c r="D5" s="21"/>
      <c r="I5" s="19"/>
      <c r="P5" s="19"/>
      <c r="W5" s="19"/>
      <c r="AD5" s="19"/>
    </row>
    <row r="6" spans="1:36" x14ac:dyDescent="0.2">
      <c r="B6" s="18" t="s">
        <v>92</v>
      </c>
      <c r="D6" s="21"/>
      <c r="F6" s="22">
        <f>1-D4</f>
        <v>0.6</v>
      </c>
      <c r="I6" s="18" t="s">
        <v>92</v>
      </c>
      <c r="M6" s="23">
        <f>1-K4</f>
        <v>0.8</v>
      </c>
      <c r="P6" s="18" t="s">
        <v>92</v>
      </c>
      <c r="T6" s="23">
        <f>1-R4</f>
        <v>0.7</v>
      </c>
      <c r="W6" s="18" t="s">
        <v>92</v>
      </c>
      <c r="AA6" s="23">
        <f>1-Y4</f>
        <v>0.8</v>
      </c>
      <c r="AD6" s="18" t="s">
        <v>92</v>
      </c>
      <c r="AH6" s="23">
        <f>1-AF4</f>
        <v>0.30000000000000004</v>
      </c>
    </row>
    <row r="7" spans="1:36" x14ac:dyDescent="0.2">
      <c r="I7" s="19"/>
      <c r="P7" s="19"/>
      <c r="W7" s="19"/>
      <c r="AD7" s="19"/>
    </row>
    <row r="8" spans="1:36" x14ac:dyDescent="0.2">
      <c r="B8" s="66"/>
      <c r="C8" s="66"/>
      <c r="D8" s="24" t="s">
        <v>93</v>
      </c>
      <c r="E8" s="24" t="s">
        <v>94</v>
      </c>
      <c r="F8" s="24" t="s">
        <v>95</v>
      </c>
      <c r="G8" s="24" t="s">
        <v>96</v>
      </c>
      <c r="H8" s="24" t="s">
        <v>97</v>
      </c>
      <c r="I8" s="19"/>
      <c r="J8" s="24"/>
      <c r="K8" s="24" t="s">
        <v>93</v>
      </c>
      <c r="L8" s="24" t="s">
        <v>94</v>
      </c>
      <c r="M8" s="24" t="s">
        <v>95</v>
      </c>
      <c r="N8" s="24" t="s">
        <v>96</v>
      </c>
      <c r="O8" s="24" t="s">
        <v>97</v>
      </c>
      <c r="P8" s="25"/>
      <c r="Q8" s="24"/>
      <c r="R8" s="24" t="s">
        <v>93</v>
      </c>
      <c r="S8" s="24" t="s">
        <v>94</v>
      </c>
      <c r="T8" s="24" t="s">
        <v>95</v>
      </c>
      <c r="U8" s="24" t="s">
        <v>96</v>
      </c>
      <c r="V8" s="24" t="s">
        <v>97</v>
      </c>
      <c r="W8" s="25"/>
      <c r="X8" s="24"/>
      <c r="Y8" s="24" t="s">
        <v>93</v>
      </c>
      <c r="Z8" s="24" t="s">
        <v>94</v>
      </c>
      <c r="AA8" s="24" t="s">
        <v>95</v>
      </c>
      <c r="AB8" s="24" t="s">
        <v>96</v>
      </c>
      <c r="AC8" s="24" t="s">
        <v>97</v>
      </c>
      <c r="AD8" s="25"/>
      <c r="AE8" s="24"/>
      <c r="AF8" s="24" t="s">
        <v>93</v>
      </c>
      <c r="AG8" s="24" t="s">
        <v>94</v>
      </c>
      <c r="AH8" s="24" t="s">
        <v>95</v>
      </c>
      <c r="AI8" s="24" t="s">
        <v>96</v>
      </c>
      <c r="AJ8" s="24" t="s">
        <v>97</v>
      </c>
    </row>
    <row r="9" spans="1:36" x14ac:dyDescent="0.2">
      <c r="B9" s="25" t="s">
        <v>126</v>
      </c>
      <c r="C9" s="24"/>
      <c r="D9" s="18" t="s">
        <v>99</v>
      </c>
      <c r="E9" s="18" t="s">
        <v>100</v>
      </c>
      <c r="F9" s="18" t="s">
        <v>101</v>
      </c>
      <c r="G9" s="18" t="s">
        <v>102</v>
      </c>
      <c r="H9" s="18" t="s">
        <v>103</v>
      </c>
      <c r="I9" s="25" t="s">
        <v>126</v>
      </c>
      <c r="J9" s="24"/>
      <c r="K9" s="18" t="s">
        <v>99</v>
      </c>
      <c r="L9" s="18" t="s">
        <v>100</v>
      </c>
      <c r="M9" s="18" t="s">
        <v>101</v>
      </c>
      <c r="N9" s="18" t="s">
        <v>102</v>
      </c>
      <c r="O9" s="18" t="s">
        <v>103</v>
      </c>
      <c r="P9" s="25" t="s">
        <v>126</v>
      </c>
      <c r="Q9" s="24"/>
      <c r="R9" s="18" t="s">
        <v>99</v>
      </c>
      <c r="S9" s="18" t="s">
        <v>100</v>
      </c>
      <c r="T9" s="18" t="s">
        <v>101</v>
      </c>
      <c r="U9" s="18" t="s">
        <v>102</v>
      </c>
      <c r="V9" s="18" t="s">
        <v>103</v>
      </c>
      <c r="W9" s="25" t="s">
        <v>126</v>
      </c>
      <c r="X9" s="24"/>
      <c r="Y9" s="18" t="s">
        <v>99</v>
      </c>
      <c r="Z9" s="18" t="s">
        <v>100</v>
      </c>
      <c r="AA9" s="18" t="s">
        <v>101</v>
      </c>
      <c r="AB9" s="18" t="s">
        <v>102</v>
      </c>
      <c r="AC9" s="18" t="s">
        <v>103</v>
      </c>
      <c r="AD9" s="25" t="s">
        <v>126</v>
      </c>
      <c r="AE9" s="24"/>
      <c r="AF9" s="18" t="s">
        <v>99</v>
      </c>
      <c r="AG9" s="18" t="s">
        <v>100</v>
      </c>
      <c r="AH9" s="18" t="s">
        <v>101</v>
      </c>
      <c r="AI9" s="18" t="s">
        <v>102</v>
      </c>
      <c r="AJ9" s="18" t="s">
        <v>103</v>
      </c>
    </row>
    <row r="10" spans="1:36" ht="13.5" thickBot="1" x14ac:dyDescent="0.25">
      <c r="A10" s="26" t="s">
        <v>106</v>
      </c>
      <c r="B10" s="26"/>
      <c r="C10" s="27" t="s">
        <v>107</v>
      </c>
      <c r="D10" s="27" t="s">
        <v>108</v>
      </c>
      <c r="E10" s="27" t="s">
        <v>109</v>
      </c>
      <c r="F10" s="27" t="s">
        <v>110</v>
      </c>
      <c r="G10" s="27" t="s">
        <v>111</v>
      </c>
      <c r="H10" s="27" t="s">
        <v>112</v>
      </c>
      <c r="I10" s="28"/>
      <c r="J10" s="26" t="s">
        <v>107</v>
      </c>
      <c r="K10" s="27" t="s">
        <v>108</v>
      </c>
      <c r="L10" s="27" t="s">
        <v>109</v>
      </c>
      <c r="M10" s="27" t="s">
        <v>110</v>
      </c>
      <c r="N10" s="27" t="s">
        <v>111</v>
      </c>
      <c r="O10" s="27" t="s">
        <v>112</v>
      </c>
      <c r="P10" s="28"/>
      <c r="Q10" s="26" t="s">
        <v>107</v>
      </c>
      <c r="R10" s="27" t="s">
        <v>108</v>
      </c>
      <c r="S10" s="27" t="s">
        <v>109</v>
      </c>
      <c r="T10" s="27" t="s">
        <v>110</v>
      </c>
      <c r="U10" s="27" t="s">
        <v>111</v>
      </c>
      <c r="V10" s="27" t="s">
        <v>112</v>
      </c>
      <c r="W10" s="28"/>
      <c r="X10" s="26" t="s">
        <v>107</v>
      </c>
      <c r="Y10" s="27" t="s">
        <v>108</v>
      </c>
      <c r="Z10" s="27" t="s">
        <v>109</v>
      </c>
      <c r="AA10" s="27" t="s">
        <v>110</v>
      </c>
      <c r="AB10" s="27" t="s">
        <v>111</v>
      </c>
      <c r="AC10" s="27" t="s">
        <v>112</v>
      </c>
      <c r="AD10" s="28"/>
      <c r="AE10" s="26" t="s">
        <v>107</v>
      </c>
      <c r="AF10" s="27" t="s">
        <v>108</v>
      </c>
      <c r="AG10" s="27" t="s">
        <v>109</v>
      </c>
      <c r="AH10" s="27" t="s">
        <v>110</v>
      </c>
      <c r="AI10" s="27" t="s">
        <v>111</v>
      </c>
      <c r="AJ10" s="27" t="s">
        <v>112</v>
      </c>
    </row>
    <row r="11" spans="1:36" x14ac:dyDescent="0.2">
      <c r="A11" s="18" t="s">
        <v>113</v>
      </c>
      <c r="B11" s="30">
        <f>AVERAGE(B12:B16)</f>
        <v>676.14</v>
      </c>
      <c r="C11" s="31">
        <f>B11</f>
        <v>676.14</v>
      </c>
      <c r="D11" s="29"/>
      <c r="E11" s="29"/>
      <c r="F11" s="29"/>
      <c r="G11" s="29"/>
      <c r="H11" s="29"/>
      <c r="I11" s="30">
        <f>AVERAGE(I12:I16)</f>
        <v>280.86</v>
      </c>
      <c r="J11" s="31">
        <f>I11</f>
        <v>280.86</v>
      </c>
      <c r="K11" s="29"/>
      <c r="L11" s="29"/>
      <c r="M11" s="29"/>
      <c r="N11" s="29"/>
      <c r="O11" s="29"/>
      <c r="P11" s="30">
        <f>AVERAGE(P12:P16)</f>
        <v>420.77999999999992</v>
      </c>
      <c r="Q11" s="31">
        <f>P11</f>
        <v>420.77999999999992</v>
      </c>
      <c r="R11" s="29"/>
      <c r="S11" s="29"/>
      <c r="T11" s="29"/>
      <c r="U11" s="29"/>
      <c r="V11" s="29"/>
      <c r="W11" s="30">
        <f>AVERAGE(W12:W16)</f>
        <v>338.56000000000006</v>
      </c>
      <c r="X11" s="31">
        <f>W11</f>
        <v>338.56000000000006</v>
      </c>
      <c r="Y11" s="29"/>
      <c r="Z11" s="29"/>
      <c r="AA11" s="29"/>
      <c r="AB11" s="29"/>
      <c r="AC11" s="29"/>
      <c r="AD11" s="30">
        <f>AVERAGE(AD12:AD16)</f>
        <v>532.55999999999995</v>
      </c>
      <c r="AE11" s="31">
        <f>AD11</f>
        <v>532.55999999999995</v>
      </c>
      <c r="AF11" s="29"/>
      <c r="AG11" s="29"/>
      <c r="AH11" s="29"/>
      <c r="AI11" s="29"/>
      <c r="AJ11" s="29"/>
    </row>
    <row r="12" spans="1:36" x14ac:dyDescent="0.2">
      <c r="A12" s="18">
        <v>2014</v>
      </c>
      <c r="B12" s="32">
        <v>747.5</v>
      </c>
      <c r="C12" s="31">
        <f t="shared" ref="C12:C28" si="0">C11</f>
        <v>676.14</v>
      </c>
      <c r="D12" s="29"/>
      <c r="E12" s="29"/>
      <c r="F12" s="29"/>
      <c r="G12" s="29"/>
      <c r="H12" s="29"/>
      <c r="I12" s="58">
        <v>295.3</v>
      </c>
      <c r="J12" s="31">
        <f t="shared" ref="J12:J28" si="1">J11</f>
        <v>280.86</v>
      </c>
      <c r="K12" s="29"/>
      <c r="L12" s="29"/>
      <c r="M12" s="29"/>
      <c r="N12" s="29"/>
      <c r="O12" s="29"/>
      <c r="P12" s="32">
        <v>476.9</v>
      </c>
      <c r="Q12" s="31">
        <f t="shared" ref="Q12:Q28" si="2">Q11</f>
        <v>420.77999999999992</v>
      </c>
      <c r="R12" s="29"/>
      <c r="S12" s="29"/>
      <c r="T12" s="29"/>
      <c r="U12" s="29"/>
      <c r="V12" s="29"/>
      <c r="W12" s="34">
        <v>354.1</v>
      </c>
      <c r="X12" s="31">
        <f t="shared" ref="X12:X28" si="3">X11</f>
        <v>338.56000000000006</v>
      </c>
      <c r="Y12" s="29"/>
      <c r="Z12" s="29"/>
      <c r="AA12" s="29"/>
      <c r="AB12" s="29"/>
      <c r="AC12" s="29"/>
      <c r="AD12" s="34">
        <v>616.1</v>
      </c>
      <c r="AE12" s="31">
        <f t="shared" ref="AE12:AE28" si="4">AE11</f>
        <v>532.55999999999995</v>
      </c>
      <c r="AF12" s="29"/>
      <c r="AG12" s="29"/>
      <c r="AH12" s="29"/>
      <c r="AI12" s="29"/>
      <c r="AJ12" s="29"/>
    </row>
    <row r="13" spans="1:36" x14ac:dyDescent="0.2">
      <c r="A13" s="18">
        <v>2015</v>
      </c>
      <c r="B13" s="32">
        <v>728</v>
      </c>
      <c r="C13" s="31">
        <f t="shared" si="0"/>
        <v>676.14</v>
      </c>
      <c r="D13" s="29"/>
      <c r="E13" s="29"/>
      <c r="F13" s="29"/>
      <c r="G13" s="29"/>
      <c r="H13" s="29"/>
      <c r="I13" s="58">
        <v>287.2</v>
      </c>
      <c r="J13" s="31">
        <f t="shared" si="1"/>
        <v>280.86</v>
      </c>
      <c r="K13" s="29"/>
      <c r="L13" s="29"/>
      <c r="M13" s="29"/>
      <c r="N13" s="29"/>
      <c r="O13" s="29"/>
      <c r="P13" s="32">
        <v>408.2</v>
      </c>
      <c r="Q13" s="31">
        <f t="shared" si="2"/>
        <v>420.77999999999992</v>
      </c>
      <c r="R13" s="29"/>
      <c r="S13" s="29"/>
      <c r="T13" s="29"/>
      <c r="U13" s="29"/>
      <c r="V13" s="29"/>
      <c r="W13" s="34">
        <v>333.9</v>
      </c>
      <c r="X13" s="31">
        <f t="shared" si="3"/>
        <v>338.56000000000006</v>
      </c>
      <c r="Y13" s="29"/>
      <c r="Z13" s="29"/>
      <c r="AA13" s="29"/>
      <c r="AB13" s="29"/>
      <c r="AC13" s="29"/>
      <c r="AD13" s="34">
        <v>552</v>
      </c>
      <c r="AE13" s="31">
        <f t="shared" si="4"/>
        <v>532.55999999999995</v>
      </c>
      <c r="AF13" s="29"/>
      <c r="AG13" s="29"/>
      <c r="AH13" s="29"/>
      <c r="AI13" s="29"/>
      <c r="AJ13" s="29"/>
    </row>
    <row r="14" spans="1:36" x14ac:dyDescent="0.2">
      <c r="A14" s="18">
        <v>2016</v>
      </c>
      <c r="B14" s="32">
        <v>695.5</v>
      </c>
      <c r="C14" s="31">
        <f t="shared" si="0"/>
        <v>676.14</v>
      </c>
      <c r="D14" s="31">
        <f>C14</f>
        <v>676.14</v>
      </c>
      <c r="E14" s="35">
        <v>1</v>
      </c>
      <c r="F14" s="36">
        <f>1</f>
        <v>1</v>
      </c>
      <c r="G14" s="37">
        <f>D14</f>
        <v>676.14</v>
      </c>
      <c r="I14" s="58">
        <v>279.89999999999998</v>
      </c>
      <c r="J14" s="31">
        <f t="shared" si="1"/>
        <v>280.86</v>
      </c>
      <c r="K14" s="31">
        <f>J14</f>
        <v>280.86</v>
      </c>
      <c r="L14" s="35">
        <v>1</v>
      </c>
      <c r="M14" s="36">
        <f>1</f>
        <v>1</v>
      </c>
      <c r="N14" s="37">
        <f>K14</f>
        <v>280.86</v>
      </c>
      <c r="P14" s="32">
        <v>411.7</v>
      </c>
      <c r="Q14" s="31">
        <f t="shared" si="2"/>
        <v>420.77999999999992</v>
      </c>
      <c r="R14" s="31">
        <f>Q14</f>
        <v>420.77999999999992</v>
      </c>
      <c r="S14" s="35">
        <v>1</v>
      </c>
      <c r="T14" s="36">
        <f>1</f>
        <v>1</v>
      </c>
      <c r="U14" s="37">
        <f>R14</f>
        <v>420.77999999999992</v>
      </c>
      <c r="W14" s="34">
        <v>359.7</v>
      </c>
      <c r="X14" s="31">
        <f t="shared" si="3"/>
        <v>338.56000000000006</v>
      </c>
      <c r="Y14" s="31">
        <f>X14</f>
        <v>338.56000000000006</v>
      </c>
      <c r="Z14" s="35">
        <v>1</v>
      </c>
      <c r="AA14" s="36">
        <f>1</f>
        <v>1</v>
      </c>
      <c r="AB14" s="37">
        <f>Y14</f>
        <v>338.56000000000006</v>
      </c>
      <c r="AD14" s="34">
        <v>564.70000000000005</v>
      </c>
      <c r="AE14" s="31">
        <f t="shared" si="4"/>
        <v>532.55999999999995</v>
      </c>
      <c r="AF14" s="31">
        <f>AE14</f>
        <v>532.55999999999995</v>
      </c>
      <c r="AG14" s="35">
        <v>1</v>
      </c>
      <c r="AH14" s="36">
        <f>1</f>
        <v>1</v>
      </c>
      <c r="AI14" s="37">
        <f>AF14</f>
        <v>532.55999999999995</v>
      </c>
    </row>
    <row r="15" spans="1:36" x14ac:dyDescent="0.2">
      <c r="A15" s="18">
        <v>2017</v>
      </c>
      <c r="B15" s="32">
        <v>621.4</v>
      </c>
      <c r="C15" s="31">
        <f t="shared" si="0"/>
        <v>676.14</v>
      </c>
      <c r="F15" s="23">
        <f t="shared" ref="F15:F27" si="5">F14*E$31</f>
        <v>0.96417010298949912</v>
      </c>
      <c r="G15" s="37">
        <f t="shared" ref="G15:G27" si="6">G14*E$31</f>
        <v>651.91397343531992</v>
      </c>
      <c r="H15" s="38">
        <f t="shared" ref="H15:H27" si="7">(G15-G14)/G14</f>
        <v>-3.5829897010500884E-2</v>
      </c>
      <c r="I15" s="58">
        <v>281.3</v>
      </c>
      <c r="J15" s="31">
        <f t="shared" si="1"/>
        <v>280.86</v>
      </c>
      <c r="M15" s="23">
        <f t="shared" ref="M15:M28" si="8">M14*L$31</f>
        <v>0.98418752579322877</v>
      </c>
      <c r="N15" s="37">
        <f t="shared" ref="N15:N28" si="9">N14*L$31</f>
        <v>276.41890849428626</v>
      </c>
      <c r="O15" s="38">
        <f t="shared" ref="O15:O28" si="10">(N15-N14)/N14</f>
        <v>-1.581247420677119E-2</v>
      </c>
      <c r="P15" s="32">
        <v>398.4</v>
      </c>
      <c r="Q15" s="31">
        <f t="shared" si="2"/>
        <v>420.77999999999992</v>
      </c>
      <c r="T15" s="23">
        <f t="shared" ref="T15:T28" si="11">T14*S$31</f>
        <v>0.97484501293728276</v>
      </c>
      <c r="U15" s="37">
        <f t="shared" ref="U15:U28" si="12">U14*S$31</f>
        <v>410.19528454374978</v>
      </c>
      <c r="V15" s="38">
        <f t="shared" ref="V15:V28" si="13">(U15-U14)/U14</f>
        <v>-2.5154987062717189E-2</v>
      </c>
      <c r="W15" s="34">
        <v>296.5</v>
      </c>
      <c r="X15" s="31">
        <f t="shared" si="3"/>
        <v>338.56000000000006</v>
      </c>
      <c r="AA15" s="23">
        <f t="shared" ref="AA15:AA28" si="14">AA14*Z$31</f>
        <v>0.98418752579322877</v>
      </c>
      <c r="AB15" s="37">
        <f t="shared" ref="AB15:AB28" si="15">AB14*Z$31</f>
        <v>333.20652873255557</v>
      </c>
      <c r="AC15" s="38">
        <f t="shared" ref="AC15:AC28" si="16">(AB15-AB14)/AB14</f>
        <v>-1.5812474206771295E-2</v>
      </c>
      <c r="AD15" s="34">
        <v>511.4</v>
      </c>
      <c r="AE15" s="31">
        <f t="shared" si="4"/>
        <v>532.55999999999995</v>
      </c>
      <c r="AH15" s="23">
        <f t="shared" ref="AH15:AH28" si="17">AH14*AG$31</f>
        <v>0.91759601369285626</v>
      </c>
      <c r="AI15" s="37">
        <f t="shared" ref="AI15:AI28" si="18">AI14*AG$31</f>
        <v>488.67493305226748</v>
      </c>
      <c r="AJ15" s="38">
        <f t="shared" ref="AJ15:AJ28" si="19">(AI15-AI14)/AI14</f>
        <v>-8.240398630714374E-2</v>
      </c>
    </row>
    <row r="16" spans="1:36" x14ac:dyDescent="0.2">
      <c r="A16" s="18">
        <v>2018</v>
      </c>
      <c r="B16" s="32">
        <v>588.29999999999995</v>
      </c>
      <c r="C16" s="31">
        <f t="shared" si="0"/>
        <v>676.14</v>
      </c>
      <c r="F16" s="23">
        <f t="shared" si="5"/>
        <v>0.92962398749878139</v>
      </c>
      <c r="G16" s="37">
        <f t="shared" si="6"/>
        <v>628.55596290742596</v>
      </c>
      <c r="H16" s="38">
        <f t="shared" si="7"/>
        <v>-3.5829897010500933E-2</v>
      </c>
      <c r="I16" s="58">
        <v>260.60000000000002</v>
      </c>
      <c r="J16" s="31">
        <f t="shared" si="1"/>
        <v>280.86</v>
      </c>
      <c r="M16" s="23">
        <f t="shared" si="8"/>
        <v>0.96862508592699736</v>
      </c>
      <c r="N16" s="37">
        <f t="shared" si="9"/>
        <v>272.04804163345648</v>
      </c>
      <c r="O16" s="38">
        <f t="shared" si="10"/>
        <v>-1.5812474206771301E-2</v>
      </c>
      <c r="P16" s="32">
        <v>408.7</v>
      </c>
      <c r="Q16" s="31">
        <f t="shared" si="2"/>
        <v>420.77999999999992</v>
      </c>
      <c r="T16" s="23">
        <f t="shared" si="11"/>
        <v>0.95032279924869101</v>
      </c>
      <c r="U16" s="37">
        <f t="shared" si="12"/>
        <v>399.87682746786413</v>
      </c>
      <c r="V16" s="38">
        <f t="shared" si="13"/>
        <v>-2.5154987062717248E-2</v>
      </c>
      <c r="W16" s="34">
        <v>348.6</v>
      </c>
      <c r="X16" s="31">
        <f t="shared" si="3"/>
        <v>338.56000000000006</v>
      </c>
      <c r="AA16" s="23">
        <f t="shared" si="14"/>
        <v>0.96862508592699736</v>
      </c>
      <c r="AB16" s="37">
        <f t="shared" si="15"/>
        <v>327.93770909144428</v>
      </c>
      <c r="AC16" s="38">
        <f t="shared" si="16"/>
        <v>-1.5812474206771173E-2</v>
      </c>
      <c r="AD16" s="34">
        <v>418.6</v>
      </c>
      <c r="AE16" s="31">
        <f t="shared" si="4"/>
        <v>532.55999999999995</v>
      </c>
      <c r="AH16" s="23">
        <f t="shared" si="17"/>
        <v>0.84198244434502045</v>
      </c>
      <c r="AI16" s="37">
        <f t="shared" si="18"/>
        <v>448.40617056038406</v>
      </c>
      <c r="AJ16" s="38">
        <f t="shared" si="19"/>
        <v>-8.2403986307143712E-2</v>
      </c>
    </row>
    <row r="17" spans="1:36" x14ac:dyDescent="0.2">
      <c r="A17" s="18">
        <v>2019</v>
      </c>
      <c r="B17" s="32">
        <v>600.9</v>
      </c>
      <c r="C17" s="31">
        <f t="shared" si="0"/>
        <v>676.14</v>
      </c>
      <c r="D17" s="31"/>
      <c r="E17" s="35"/>
      <c r="F17" s="23">
        <f t="shared" si="5"/>
        <v>0.89631565576820893</v>
      </c>
      <c r="G17" s="37">
        <f t="shared" si="6"/>
        <v>606.03486749111664</v>
      </c>
      <c r="H17" s="38">
        <f t="shared" si="7"/>
        <v>-3.582989701050094E-2</v>
      </c>
      <c r="I17" s="58">
        <v>236</v>
      </c>
      <c r="J17" s="31">
        <f t="shared" si="1"/>
        <v>280.86</v>
      </c>
      <c r="K17" s="31"/>
      <c r="L17" s="35"/>
      <c r="M17" s="23">
        <f t="shared" si="8"/>
        <v>0.9533087267397452</v>
      </c>
      <c r="N17" s="37">
        <f t="shared" si="9"/>
        <v>267.74628899212485</v>
      </c>
      <c r="O17" s="38">
        <f t="shared" si="10"/>
        <v>-1.5812474206771138E-2</v>
      </c>
      <c r="P17" s="32">
        <v>336.3</v>
      </c>
      <c r="Q17" s="31">
        <f t="shared" si="2"/>
        <v>420.77999999999992</v>
      </c>
      <c r="R17" s="31"/>
      <c r="S17" s="35"/>
      <c r="T17" s="23">
        <f t="shared" si="11"/>
        <v>0.92641744152818495</v>
      </c>
      <c r="U17" s="37">
        <f t="shared" si="12"/>
        <v>389.8179310462296</v>
      </c>
      <c r="V17" s="38">
        <f t="shared" si="13"/>
        <v>-2.515498706271722E-2</v>
      </c>
      <c r="W17" s="34">
        <v>363.8</v>
      </c>
      <c r="X17" s="31">
        <f t="shared" si="3"/>
        <v>338.56000000000006</v>
      </c>
      <c r="Y17" s="31"/>
      <c r="Z17" s="35"/>
      <c r="AA17" s="23">
        <f t="shared" si="14"/>
        <v>0.9533087267397452</v>
      </c>
      <c r="AB17" s="37">
        <f t="shared" si="15"/>
        <v>322.75220252500816</v>
      </c>
      <c r="AC17" s="38">
        <f t="shared" si="16"/>
        <v>-1.5812474206771253E-2</v>
      </c>
      <c r="AD17" s="34">
        <v>431.6</v>
      </c>
      <c r="AE17" s="31">
        <f t="shared" si="4"/>
        <v>532.55999999999995</v>
      </c>
      <c r="AF17" s="31"/>
      <c r="AG17" s="35"/>
      <c r="AH17" s="23">
        <f t="shared" si="17"/>
        <v>0.77259973453035802</v>
      </c>
      <c r="AI17" s="37">
        <f t="shared" si="18"/>
        <v>411.4557146214874</v>
      </c>
      <c r="AJ17" s="38">
        <f t="shared" si="19"/>
        <v>-8.2403986307143753E-2</v>
      </c>
    </row>
    <row r="18" spans="1:36" x14ac:dyDescent="0.2">
      <c r="A18" s="18">
        <v>2020</v>
      </c>
      <c r="B18" s="32">
        <v>360</v>
      </c>
      <c r="C18" s="31">
        <f t="shared" si="0"/>
        <v>676.14</v>
      </c>
      <c r="F18" s="23">
        <f t="shared" si="5"/>
        <v>0.86420075813313446</v>
      </c>
      <c r="G18" s="37">
        <f t="shared" si="6"/>
        <v>584.32070060413741</v>
      </c>
      <c r="H18" s="38">
        <f t="shared" si="7"/>
        <v>-3.5829897010500836E-2</v>
      </c>
      <c r="I18" s="58">
        <v>257</v>
      </c>
      <c r="J18" s="31">
        <f t="shared" si="1"/>
        <v>280.86</v>
      </c>
      <c r="M18" s="23">
        <f t="shared" si="8"/>
        <v>0.93823455708708303</v>
      </c>
      <c r="N18" s="37">
        <f t="shared" si="9"/>
        <v>263.51255770347814</v>
      </c>
      <c r="O18" s="38">
        <f t="shared" si="10"/>
        <v>-1.5812474206771301E-2</v>
      </c>
      <c r="P18" s="32">
        <v>257</v>
      </c>
      <c r="Q18" s="31">
        <f t="shared" si="2"/>
        <v>420.77999999999992</v>
      </c>
      <c r="T18" s="23">
        <f t="shared" si="11"/>
        <v>0.9031134227718679</v>
      </c>
      <c r="U18" s="37">
        <f t="shared" si="12"/>
        <v>380.0120660339465</v>
      </c>
      <c r="V18" s="38">
        <f t="shared" si="13"/>
        <v>-2.5154987062717241E-2</v>
      </c>
      <c r="W18" s="34">
        <v>161</v>
      </c>
      <c r="X18" s="31">
        <f t="shared" si="3"/>
        <v>338.56000000000006</v>
      </c>
      <c r="AA18" s="23">
        <f t="shared" si="14"/>
        <v>0.93823455708708303</v>
      </c>
      <c r="AB18" s="37">
        <f t="shared" si="15"/>
        <v>317.64869164740287</v>
      </c>
      <c r="AC18" s="38">
        <f t="shared" si="16"/>
        <v>-1.5812474206771204E-2</v>
      </c>
      <c r="AD18" s="34">
        <v>295</v>
      </c>
      <c r="AE18" s="31">
        <f t="shared" si="4"/>
        <v>532.55999999999995</v>
      </c>
      <c r="AH18" s="23">
        <f t="shared" si="17"/>
        <v>0.70893443658521549</v>
      </c>
      <c r="AI18" s="37">
        <f t="shared" si="18"/>
        <v>377.5501235478223</v>
      </c>
      <c r="AJ18" s="38">
        <f t="shared" si="19"/>
        <v>-8.2403986307143781E-2</v>
      </c>
    </row>
    <row r="19" spans="1:36" x14ac:dyDescent="0.2">
      <c r="A19" s="18">
        <v>2021</v>
      </c>
      <c r="B19" s="18">
        <v>338</v>
      </c>
      <c r="C19" s="31">
        <f t="shared" si="0"/>
        <v>676.14</v>
      </c>
      <c r="F19" s="23">
        <f t="shared" si="5"/>
        <v>0.83323653397282749</v>
      </c>
      <c r="G19" s="37">
        <f t="shared" si="6"/>
        <v>563.3845500803875</v>
      </c>
      <c r="H19" s="38">
        <f t="shared" si="7"/>
        <v>-3.5829897010500801E-2</v>
      </c>
      <c r="I19" s="58">
        <v>206</v>
      </c>
      <c r="J19" s="31">
        <f t="shared" si="1"/>
        <v>280.86</v>
      </c>
      <c r="M19" s="23">
        <f t="shared" si="8"/>
        <v>0.92339874735324212</v>
      </c>
      <c r="N19" s="37">
        <f t="shared" si="9"/>
        <v>259.34577218163156</v>
      </c>
      <c r="O19" s="38">
        <f t="shared" si="10"/>
        <v>-1.5812474206771284E-2</v>
      </c>
      <c r="P19" s="32">
        <v>309</v>
      </c>
      <c r="Q19" s="31">
        <f t="shared" si="2"/>
        <v>420.77999999999992</v>
      </c>
      <c r="T19" s="23">
        <f t="shared" si="11"/>
        <v>0.88039561630587526</v>
      </c>
      <c r="U19" s="37">
        <f t="shared" si="12"/>
        <v>370.45286742918614</v>
      </c>
      <c r="V19" s="38">
        <f t="shared" si="13"/>
        <v>-2.5154987062717189E-2</v>
      </c>
      <c r="W19" s="34">
        <v>214</v>
      </c>
      <c r="X19" s="31">
        <f t="shared" si="3"/>
        <v>338.56000000000006</v>
      </c>
      <c r="AA19" s="23">
        <f t="shared" si="14"/>
        <v>0.92339874735324212</v>
      </c>
      <c r="AB19" s="37">
        <f t="shared" si="15"/>
        <v>312.6258799039137</v>
      </c>
      <c r="AC19" s="38">
        <f t="shared" si="16"/>
        <v>-1.5812474206771183E-2</v>
      </c>
      <c r="AD19" s="34">
        <v>289</v>
      </c>
      <c r="AE19" s="31">
        <f t="shared" si="4"/>
        <v>532.55999999999995</v>
      </c>
      <c r="AH19" s="23">
        <f t="shared" si="17"/>
        <v>0.65051541298018478</v>
      </c>
      <c r="AI19" s="37">
        <f t="shared" si="18"/>
        <v>346.43848833672712</v>
      </c>
      <c r="AJ19" s="38">
        <f t="shared" si="19"/>
        <v>-8.240398630714374E-2</v>
      </c>
    </row>
    <row r="20" spans="1:36" x14ac:dyDescent="0.2">
      <c r="A20" s="18">
        <v>2022</v>
      </c>
      <c r="B20" s="32">
        <v>403</v>
      </c>
      <c r="C20" s="31">
        <f t="shared" si="0"/>
        <v>676.14</v>
      </c>
      <c r="F20" s="23">
        <f t="shared" si="5"/>
        <v>0.80338175477519436</v>
      </c>
      <c r="G20" s="37">
        <f t="shared" si="6"/>
        <v>543.19853967369988</v>
      </c>
      <c r="H20" s="38">
        <f t="shared" si="7"/>
        <v>-3.5829897010500801E-2</v>
      </c>
      <c r="I20" s="32">
        <v>182</v>
      </c>
      <c r="J20" s="31">
        <f t="shared" si="1"/>
        <v>280.86</v>
      </c>
      <c r="M20" s="23">
        <f t="shared" si="8"/>
        <v>0.90879752847815409</v>
      </c>
      <c r="N20" s="37">
        <f t="shared" si="9"/>
        <v>255.24487384837434</v>
      </c>
      <c r="O20" s="38">
        <f t="shared" si="10"/>
        <v>-1.5812474206771242E-2</v>
      </c>
      <c r="P20" s="32">
        <v>305</v>
      </c>
      <c r="Q20" s="31">
        <f t="shared" si="2"/>
        <v>420.77999999999992</v>
      </c>
      <c r="T20" s="23">
        <f t="shared" si="11"/>
        <v>0.85824927596762801</v>
      </c>
      <c r="U20" s="37">
        <f t="shared" si="12"/>
        <v>361.13413034165848</v>
      </c>
      <c r="V20" s="38">
        <f t="shared" si="13"/>
        <v>-2.5154987062717196E-2</v>
      </c>
      <c r="W20" s="32">
        <v>279</v>
      </c>
      <c r="X20" s="31">
        <f t="shared" si="3"/>
        <v>338.56000000000006</v>
      </c>
      <c r="AA20" s="23">
        <f t="shared" si="14"/>
        <v>0.90879752847815409</v>
      </c>
      <c r="AB20" s="37">
        <f t="shared" si="15"/>
        <v>307.68249124156392</v>
      </c>
      <c r="AC20" s="38">
        <f t="shared" si="16"/>
        <v>-1.5812474206771166E-2</v>
      </c>
      <c r="AD20" s="32">
        <v>325</v>
      </c>
      <c r="AE20" s="31">
        <f t="shared" si="4"/>
        <v>532.55999999999995</v>
      </c>
      <c r="AH20" s="23">
        <f t="shared" si="17"/>
        <v>0.59691034979637969</v>
      </c>
      <c r="AI20" s="37">
        <f t="shared" si="18"/>
        <v>317.89057588755986</v>
      </c>
      <c r="AJ20" s="38">
        <f t="shared" si="19"/>
        <v>-8.2403986307143795E-2</v>
      </c>
    </row>
    <row r="21" spans="1:36" x14ac:dyDescent="0.2">
      <c r="A21" s="18">
        <v>2023</v>
      </c>
      <c r="B21" s="32">
        <v>481</v>
      </c>
      <c r="C21" s="31">
        <f t="shared" si="0"/>
        <v>676.14</v>
      </c>
      <c r="F21" s="23">
        <f t="shared" si="5"/>
        <v>0.77459666924148363</v>
      </c>
      <c r="G21" s="37">
        <f t="shared" si="6"/>
        <v>523.73579194093679</v>
      </c>
      <c r="H21" s="38">
        <f t="shared" si="7"/>
        <v>-3.5829897010500787E-2</v>
      </c>
      <c r="I21" s="32">
        <v>165</v>
      </c>
      <c r="J21" s="31">
        <f t="shared" si="1"/>
        <v>280.86</v>
      </c>
      <c r="M21" s="23">
        <f t="shared" si="8"/>
        <v>0.89442719099991586</v>
      </c>
      <c r="N21" s="37">
        <f t="shared" si="9"/>
        <v>251.20882086423634</v>
      </c>
      <c r="O21" s="38">
        <f t="shared" si="10"/>
        <v>-1.5812474206771229E-2</v>
      </c>
      <c r="P21" s="32">
        <v>319</v>
      </c>
      <c r="Q21" s="31">
        <f t="shared" si="2"/>
        <v>420.77999999999992</v>
      </c>
      <c r="T21" s="23">
        <f t="shared" si="11"/>
        <v>0.8366600265340759</v>
      </c>
      <c r="U21" s="37">
        <f t="shared" si="12"/>
        <v>352.04980596500843</v>
      </c>
      <c r="V21" s="38">
        <f t="shared" si="13"/>
        <v>-2.5154987062717196E-2</v>
      </c>
      <c r="W21" s="32">
        <v>302</v>
      </c>
      <c r="X21" s="31">
        <f t="shared" si="3"/>
        <v>338.56000000000006</v>
      </c>
      <c r="AA21" s="23">
        <f t="shared" si="14"/>
        <v>0.89442719099991586</v>
      </c>
      <c r="AB21" s="37">
        <f t="shared" si="15"/>
        <v>302.81726978493157</v>
      </c>
      <c r="AC21" s="38">
        <f t="shared" si="16"/>
        <v>-1.5812474206771263E-2</v>
      </c>
      <c r="AD21" s="32">
        <v>339</v>
      </c>
      <c r="AE21" s="31">
        <f t="shared" si="4"/>
        <v>532.55999999999995</v>
      </c>
      <c r="AH21" s="23">
        <f t="shared" si="17"/>
        <v>0.54772255750516641</v>
      </c>
      <c r="AI21" s="37">
        <f t="shared" si="18"/>
        <v>291.69512522495137</v>
      </c>
      <c r="AJ21" s="38">
        <f t="shared" si="19"/>
        <v>-8.2403986307143656E-2</v>
      </c>
    </row>
    <row r="22" spans="1:36" x14ac:dyDescent="0.2">
      <c r="A22" s="18">
        <v>2024</v>
      </c>
      <c r="B22" s="40"/>
      <c r="C22" s="31">
        <f t="shared" si="0"/>
        <v>676.14</v>
      </c>
      <c r="F22" s="23">
        <f t="shared" si="5"/>
        <v>0.74684295035788428</v>
      </c>
      <c r="G22" s="37">
        <f t="shared" si="6"/>
        <v>504.9703924549799</v>
      </c>
      <c r="H22" s="38">
        <f t="shared" si="7"/>
        <v>-3.5829897010500898E-2</v>
      </c>
      <c r="I22" s="32"/>
      <c r="J22" s="31">
        <f t="shared" si="1"/>
        <v>280.86</v>
      </c>
      <c r="M22" s="23">
        <f t="shared" si="8"/>
        <v>0.88028408411239489</v>
      </c>
      <c r="N22" s="37">
        <f t="shared" si="9"/>
        <v>247.23658786380719</v>
      </c>
      <c r="O22" s="38">
        <f t="shared" si="10"/>
        <v>-1.5812474206771249E-2</v>
      </c>
      <c r="P22" s="32"/>
      <c r="Q22" s="31">
        <f t="shared" si="2"/>
        <v>420.77999999999992</v>
      </c>
      <c r="T22" s="23">
        <f t="shared" si="11"/>
        <v>0.81561385439071854</v>
      </c>
      <c r="U22" s="37">
        <f t="shared" si="12"/>
        <v>343.19399765052651</v>
      </c>
      <c r="V22" s="38">
        <f t="shared" si="13"/>
        <v>-2.515498706271729E-2</v>
      </c>
      <c r="W22" s="41"/>
      <c r="X22" s="31">
        <f t="shared" si="3"/>
        <v>338.56000000000006</v>
      </c>
      <c r="AA22" s="23">
        <f t="shared" si="14"/>
        <v>0.88028408411239489</v>
      </c>
      <c r="AB22" s="37">
        <f t="shared" si="15"/>
        <v>298.02897951709247</v>
      </c>
      <c r="AC22" s="38">
        <f t="shared" si="16"/>
        <v>-1.5812474206771187E-2</v>
      </c>
      <c r="AD22" s="41"/>
      <c r="AE22" s="31">
        <f t="shared" si="4"/>
        <v>532.55999999999995</v>
      </c>
      <c r="AH22" s="23">
        <f t="shared" si="17"/>
        <v>0.50258803537639696</v>
      </c>
      <c r="AI22" s="37">
        <f t="shared" si="18"/>
        <v>267.65828412005391</v>
      </c>
      <c r="AJ22" s="38">
        <f t="shared" si="19"/>
        <v>-8.2403986307143712E-2</v>
      </c>
    </row>
    <row r="23" spans="1:36" x14ac:dyDescent="0.2">
      <c r="A23" s="18">
        <v>2025</v>
      </c>
      <c r="B23" s="32"/>
      <c r="C23" s="31">
        <f t="shared" si="0"/>
        <v>676.14</v>
      </c>
      <c r="F23" s="23">
        <f t="shared" si="5"/>
        <v>0.72008364436354266</v>
      </c>
      <c r="G23" s="37">
        <f t="shared" si="6"/>
        <v>486.87735529996576</v>
      </c>
      <c r="H23" s="38">
        <f t="shared" si="7"/>
        <v>-3.5829897010500891E-2</v>
      </c>
      <c r="I23" s="32"/>
      <c r="J23" s="31">
        <f t="shared" si="1"/>
        <v>280.86</v>
      </c>
      <c r="M23" s="23">
        <f t="shared" si="8"/>
        <v>0.8663646147377364</v>
      </c>
      <c r="N23" s="37">
        <f t="shared" si="9"/>
        <v>243.32716569524061</v>
      </c>
      <c r="O23" s="38">
        <f t="shared" si="10"/>
        <v>-1.5812474206771225E-2</v>
      </c>
      <c r="P23" s="32"/>
      <c r="Q23" s="31">
        <f t="shared" si="2"/>
        <v>420.77999999999992</v>
      </c>
      <c r="T23" s="23">
        <f t="shared" si="11"/>
        <v>0.79509709843534704</v>
      </c>
      <c r="U23" s="37">
        <f t="shared" si="12"/>
        <v>334.56095707962533</v>
      </c>
      <c r="V23" s="38">
        <f t="shared" si="13"/>
        <v>-2.5154987062717186E-2</v>
      </c>
      <c r="W23" s="32"/>
      <c r="X23" s="31">
        <f t="shared" si="3"/>
        <v>338.56000000000006</v>
      </c>
      <c r="AA23" s="23">
        <f t="shared" si="14"/>
        <v>0.8663646147377364</v>
      </c>
      <c r="AB23" s="37">
        <f t="shared" si="15"/>
        <v>293.31640396560812</v>
      </c>
      <c r="AC23" s="38">
        <f t="shared" si="16"/>
        <v>-1.5812474206771138E-2</v>
      </c>
      <c r="AD23" s="32"/>
      <c r="AE23" s="31">
        <f t="shared" si="4"/>
        <v>532.55999999999995</v>
      </c>
      <c r="AH23" s="23">
        <f t="shared" si="17"/>
        <v>0.46117277779110605</v>
      </c>
      <c r="AI23" s="37">
        <f t="shared" si="18"/>
        <v>245.60217454043141</v>
      </c>
      <c r="AJ23" s="38">
        <f t="shared" si="19"/>
        <v>-8.2403986307143698E-2</v>
      </c>
    </row>
    <row r="24" spans="1:36" x14ac:dyDescent="0.2">
      <c r="A24" s="18">
        <v>2026</v>
      </c>
      <c r="B24" s="32"/>
      <c r="C24" s="31">
        <f t="shared" si="0"/>
        <v>676.14</v>
      </c>
      <c r="D24" s="31"/>
      <c r="E24" s="42"/>
      <c r="F24" s="23">
        <f t="shared" si="5"/>
        <v>0.69428312154705074</v>
      </c>
      <c r="G24" s="37">
        <f t="shared" si="6"/>
        <v>469.43258980282292</v>
      </c>
      <c r="H24" s="38">
        <f t="shared" si="7"/>
        <v>-3.5829897010500926E-2</v>
      </c>
      <c r="I24" s="41"/>
      <c r="J24" s="31">
        <f t="shared" si="1"/>
        <v>280.86</v>
      </c>
      <c r="K24" s="31"/>
      <c r="L24" s="42"/>
      <c r="M24" s="23">
        <f t="shared" si="8"/>
        <v>0.8526652466135366</v>
      </c>
      <c r="N24" s="37">
        <f t="shared" si="9"/>
        <v>239.47956116387786</v>
      </c>
      <c r="O24" s="38">
        <f t="shared" si="10"/>
        <v>-1.5812474206771256E-2</v>
      </c>
      <c r="P24" s="32"/>
      <c r="Q24" s="31">
        <f t="shared" si="2"/>
        <v>420.77999999999992</v>
      </c>
      <c r="R24" s="31"/>
      <c r="S24" s="42"/>
      <c r="T24" s="23">
        <f t="shared" si="11"/>
        <v>0.77509644121060184</v>
      </c>
      <c r="U24" s="37">
        <f t="shared" si="12"/>
        <v>326.14508053259704</v>
      </c>
      <c r="V24" s="38">
        <f t="shared" si="13"/>
        <v>-2.5154987062717293E-2</v>
      </c>
      <c r="W24" s="41"/>
      <c r="X24" s="31">
        <f t="shared" si="3"/>
        <v>338.56000000000006</v>
      </c>
      <c r="Y24" s="31"/>
      <c r="Z24" s="42"/>
      <c r="AA24" s="23">
        <f t="shared" si="14"/>
        <v>0.8526652466135366</v>
      </c>
      <c r="AB24" s="37">
        <f t="shared" si="15"/>
        <v>288.67834589347905</v>
      </c>
      <c r="AC24" s="38">
        <f t="shared" si="16"/>
        <v>-1.5812474206771232E-2</v>
      </c>
      <c r="AD24" s="41"/>
      <c r="AE24" s="31">
        <f t="shared" si="4"/>
        <v>532.55999999999995</v>
      </c>
      <c r="AF24" s="31"/>
      <c r="AG24" s="42"/>
      <c r="AH24" s="23">
        <f t="shared" si="17"/>
        <v>0.42317030252478033</v>
      </c>
      <c r="AI24" s="37">
        <f t="shared" si="18"/>
        <v>225.36357631259696</v>
      </c>
      <c r="AJ24" s="38">
        <f t="shared" si="19"/>
        <v>-8.2403986307143767E-2</v>
      </c>
    </row>
    <row r="25" spans="1:36" x14ac:dyDescent="0.2">
      <c r="A25" s="18">
        <v>2027</v>
      </c>
      <c r="B25" s="32"/>
      <c r="C25" s="31">
        <f t="shared" si="0"/>
        <v>676.14</v>
      </c>
      <c r="D25" s="31"/>
      <c r="E25" s="42"/>
      <c r="F25" s="23">
        <f t="shared" si="5"/>
        <v>0.66940702880589087</v>
      </c>
      <c r="G25" s="37">
        <f t="shared" si="6"/>
        <v>452.61286845681508</v>
      </c>
      <c r="H25" s="38">
        <f t="shared" si="7"/>
        <v>-3.5829897010500857E-2</v>
      </c>
      <c r="I25" s="41"/>
      <c r="J25" s="31">
        <f t="shared" si="1"/>
        <v>280.86</v>
      </c>
      <c r="K25" s="31"/>
      <c r="L25" s="42"/>
      <c r="M25" s="23">
        <f t="shared" si="8"/>
        <v>0.83918249939444978</v>
      </c>
      <c r="N25" s="37">
        <f t="shared" si="9"/>
        <v>235.69279677992515</v>
      </c>
      <c r="O25" s="38">
        <f t="shared" si="10"/>
        <v>-1.5812474206771242E-2</v>
      </c>
      <c r="P25" s="32"/>
      <c r="Q25" s="31">
        <f t="shared" si="2"/>
        <v>420.77999999999992</v>
      </c>
      <c r="R25" s="31"/>
      <c r="S25" s="42"/>
      <c r="T25" s="23">
        <f t="shared" si="11"/>
        <v>0.75559890025959098</v>
      </c>
      <c r="U25" s="37">
        <f t="shared" si="12"/>
        <v>317.94090525123067</v>
      </c>
      <c r="V25" s="38">
        <f t="shared" si="13"/>
        <v>-2.5154987062717269E-2</v>
      </c>
      <c r="W25" s="41"/>
      <c r="X25" s="31">
        <f t="shared" si="3"/>
        <v>338.56000000000006</v>
      </c>
      <c r="Y25" s="31"/>
      <c r="Z25" s="42"/>
      <c r="AA25" s="23">
        <f t="shared" si="14"/>
        <v>0.83918249939444978</v>
      </c>
      <c r="AB25" s="37">
        <f t="shared" si="15"/>
        <v>284.113626994985</v>
      </c>
      <c r="AC25" s="38">
        <f t="shared" si="16"/>
        <v>-1.5812474206771329E-2</v>
      </c>
      <c r="AD25" s="41"/>
      <c r="AE25" s="31">
        <f t="shared" si="4"/>
        <v>532.55999999999995</v>
      </c>
      <c r="AF25" s="31"/>
      <c r="AG25" s="42"/>
      <c r="AH25" s="23">
        <f t="shared" si="17"/>
        <v>0.38829938270993847</v>
      </c>
      <c r="AI25" s="37">
        <f t="shared" si="18"/>
        <v>206.79271925600477</v>
      </c>
      <c r="AJ25" s="38">
        <f t="shared" si="19"/>
        <v>-8.2403986307143767E-2</v>
      </c>
    </row>
    <row r="26" spans="1:36" x14ac:dyDescent="0.2">
      <c r="A26" s="18">
        <v>2028</v>
      </c>
      <c r="B26" s="32"/>
      <c r="C26" s="31">
        <f t="shared" si="0"/>
        <v>676.14</v>
      </c>
      <c r="D26" s="31"/>
      <c r="E26" s="42"/>
      <c r="F26" s="23">
        <f t="shared" si="5"/>
        <v>0.64542224390567038</v>
      </c>
      <c r="G26" s="37">
        <f t="shared" si="6"/>
        <v>436.39579599438002</v>
      </c>
      <c r="H26" s="38">
        <f t="shared" si="7"/>
        <v>-3.5829897010500857E-2</v>
      </c>
      <c r="I26" s="41"/>
      <c r="J26" s="31">
        <f t="shared" si="1"/>
        <v>280.86</v>
      </c>
      <c r="K26" s="31"/>
      <c r="L26" s="42"/>
      <c r="M26" s="23">
        <f t="shared" si="8"/>
        <v>0.82591294776800117</v>
      </c>
      <c r="N26" s="37">
        <f t="shared" si="9"/>
        <v>231.96591051012081</v>
      </c>
      <c r="O26" s="38">
        <f t="shared" si="10"/>
        <v>-1.5812474206771229E-2</v>
      </c>
      <c r="P26" s="32"/>
      <c r="Q26" s="31">
        <f t="shared" si="2"/>
        <v>420.77999999999992</v>
      </c>
      <c r="R26" s="31"/>
      <c r="S26" s="42"/>
      <c r="T26" s="23">
        <f t="shared" si="11"/>
        <v>0.7365918196989576</v>
      </c>
      <c r="U26" s="37">
        <f t="shared" si="12"/>
        <v>309.94310589292735</v>
      </c>
      <c r="V26" s="38">
        <f t="shared" si="13"/>
        <v>-2.5154987062717273E-2</v>
      </c>
      <c r="W26" s="41"/>
      <c r="X26" s="31">
        <f t="shared" si="3"/>
        <v>338.56000000000006</v>
      </c>
      <c r="Y26" s="31"/>
      <c r="Z26" s="42"/>
      <c r="AA26" s="23">
        <f t="shared" si="14"/>
        <v>0.82591294776800117</v>
      </c>
      <c r="AB26" s="37">
        <f t="shared" si="15"/>
        <v>279.62108759633458</v>
      </c>
      <c r="AC26" s="38">
        <f t="shared" si="16"/>
        <v>-1.5812474206771229E-2</v>
      </c>
      <c r="AD26" s="41"/>
      <c r="AE26" s="31">
        <f t="shared" si="4"/>
        <v>532.55999999999995</v>
      </c>
      <c r="AF26" s="31"/>
      <c r="AG26" s="42"/>
      <c r="AH26" s="23">
        <f t="shared" si="17"/>
        <v>0.35630196569403633</v>
      </c>
      <c r="AI26" s="37">
        <f t="shared" si="18"/>
        <v>189.75217485001593</v>
      </c>
      <c r="AJ26" s="38">
        <f t="shared" si="19"/>
        <v>-8.2403986307143753E-2</v>
      </c>
    </row>
    <row r="27" spans="1:36" x14ac:dyDescent="0.2">
      <c r="A27" s="18">
        <v>2029</v>
      </c>
      <c r="B27" s="32"/>
      <c r="C27" s="31">
        <f t="shared" si="0"/>
        <v>676.14</v>
      </c>
      <c r="D27" s="31"/>
      <c r="E27" s="42"/>
      <c r="F27" s="23">
        <f t="shared" si="5"/>
        <v>0.62229683137824388</v>
      </c>
      <c r="G27" s="37">
        <f t="shared" si="6"/>
        <v>420.75977956808583</v>
      </c>
      <c r="H27" s="38">
        <f t="shared" si="7"/>
        <v>-3.5829897010500884E-2</v>
      </c>
      <c r="I27" s="41"/>
      <c r="J27" s="31">
        <f t="shared" si="1"/>
        <v>280.86</v>
      </c>
      <c r="K27" s="31"/>
      <c r="L27" s="42"/>
      <c r="M27" s="23">
        <f t="shared" si="8"/>
        <v>0.81285322058438125</v>
      </c>
      <c r="N27" s="37">
        <f t="shared" si="9"/>
        <v>228.29795553332931</v>
      </c>
      <c r="O27" s="38">
        <f t="shared" si="10"/>
        <v>-1.5812474206771246E-2</v>
      </c>
      <c r="P27" s="32"/>
      <c r="Q27" s="31">
        <f t="shared" si="2"/>
        <v>420.77999999999992</v>
      </c>
      <c r="R27" s="31"/>
      <c r="S27" s="42"/>
      <c r="T27" s="23">
        <f t="shared" si="11"/>
        <v>0.71806286200392699</v>
      </c>
      <c r="U27" s="37">
        <f t="shared" si="12"/>
        <v>302.14649107401237</v>
      </c>
      <c r="V27" s="38">
        <f t="shared" si="13"/>
        <v>-2.51549870627172E-2</v>
      </c>
      <c r="W27" s="41"/>
      <c r="X27" s="31">
        <f t="shared" si="3"/>
        <v>338.56000000000006</v>
      </c>
      <c r="Y27" s="31"/>
      <c r="Z27" s="42"/>
      <c r="AA27" s="23">
        <f t="shared" si="14"/>
        <v>0.81285322058438125</v>
      </c>
      <c r="AB27" s="37">
        <f t="shared" si="15"/>
        <v>275.1995863610482</v>
      </c>
      <c r="AC27" s="38">
        <f t="shared" si="16"/>
        <v>-1.5812474206771274E-2</v>
      </c>
      <c r="AD27" s="41"/>
      <c r="AE27" s="31">
        <f t="shared" si="4"/>
        <v>532.55999999999995</v>
      </c>
      <c r="AF27" s="31"/>
      <c r="AG27" s="42"/>
      <c r="AH27" s="23">
        <f t="shared" si="17"/>
        <v>0.32694126339177654</v>
      </c>
      <c r="AI27" s="37">
        <f t="shared" si="18"/>
        <v>174.11583923192447</v>
      </c>
      <c r="AJ27" s="38">
        <f t="shared" si="19"/>
        <v>-8.2403986307143781E-2</v>
      </c>
    </row>
    <row r="28" spans="1:36" x14ac:dyDescent="0.2">
      <c r="A28" s="18">
        <v>2030</v>
      </c>
      <c r="B28" s="32"/>
      <c r="C28" s="31">
        <f t="shared" si="0"/>
        <v>676.14</v>
      </c>
      <c r="D28" s="31">
        <f>B11*F6</f>
        <v>405.68399999999997</v>
      </c>
      <c r="E28" s="42">
        <f>F6</f>
        <v>0.6</v>
      </c>
      <c r="F28" s="23">
        <f>F27*E$31</f>
        <v>0.60000000000000042</v>
      </c>
      <c r="G28" s="37">
        <f>G27*E$31</f>
        <v>405.68400000000025</v>
      </c>
      <c r="H28" s="38">
        <f>(G28-G27)/G27</f>
        <v>-3.5829897010500905E-2</v>
      </c>
      <c r="I28" s="41"/>
      <c r="J28" s="31">
        <f t="shared" si="1"/>
        <v>280.86</v>
      </c>
      <c r="K28" s="31">
        <f>I11*M6</f>
        <v>224.68800000000002</v>
      </c>
      <c r="L28" s="42">
        <f>M6</f>
        <v>0.8</v>
      </c>
      <c r="M28" s="23">
        <f t="shared" si="8"/>
        <v>0.79999999999999982</v>
      </c>
      <c r="N28" s="37">
        <f t="shared" si="9"/>
        <v>224.68799999999993</v>
      </c>
      <c r="O28" s="38">
        <f t="shared" si="10"/>
        <v>-1.5812474206771267E-2</v>
      </c>
      <c r="P28" s="32"/>
      <c r="Q28" s="31">
        <f t="shared" si="2"/>
        <v>420.77999999999992</v>
      </c>
      <c r="R28" s="31">
        <f>P11*T6</f>
        <v>294.54599999999994</v>
      </c>
      <c r="S28" s="42">
        <f>T6</f>
        <v>0.7</v>
      </c>
      <c r="T28" s="23">
        <f t="shared" si="11"/>
        <v>0.70000000000000051</v>
      </c>
      <c r="U28" s="37">
        <f t="shared" si="12"/>
        <v>294.54600000000016</v>
      </c>
      <c r="V28" s="38">
        <f t="shared" si="13"/>
        <v>-2.5154987062717307E-2</v>
      </c>
      <c r="W28" s="41"/>
      <c r="X28" s="31">
        <f t="shared" si="3"/>
        <v>338.56000000000006</v>
      </c>
      <c r="Y28" s="31">
        <f>W11*AA6</f>
        <v>270.84800000000007</v>
      </c>
      <c r="Z28" s="42">
        <f>AA6</f>
        <v>0.8</v>
      </c>
      <c r="AA28" s="23">
        <f t="shared" si="14"/>
        <v>0.79999999999999982</v>
      </c>
      <c r="AB28" s="37">
        <f t="shared" si="15"/>
        <v>270.84800000000001</v>
      </c>
      <c r="AC28" s="38">
        <f t="shared" si="16"/>
        <v>-1.5812474206771249E-2</v>
      </c>
      <c r="AD28" s="41"/>
      <c r="AE28" s="31">
        <f t="shared" si="4"/>
        <v>532.55999999999995</v>
      </c>
      <c r="AF28" s="31">
        <f>AD11*AH6</f>
        <v>159.768</v>
      </c>
      <c r="AG28" s="42">
        <f>AH6</f>
        <v>0.30000000000000004</v>
      </c>
      <c r="AH28" s="23">
        <f t="shared" si="17"/>
        <v>0.30000000000000032</v>
      </c>
      <c r="AI28" s="37">
        <f t="shared" si="18"/>
        <v>159.76800000000011</v>
      </c>
      <c r="AJ28" s="38">
        <f t="shared" si="19"/>
        <v>-8.2403986307143795E-2</v>
      </c>
    </row>
    <row r="29" spans="1:36" x14ac:dyDescent="0.2">
      <c r="D29" s="43" t="s">
        <v>114</v>
      </c>
      <c r="E29" s="44">
        <v>14</v>
      </c>
      <c r="H29" s="45"/>
      <c r="K29" s="43" t="s">
        <v>114</v>
      </c>
      <c r="L29" s="44">
        <v>14</v>
      </c>
      <c r="R29" s="43" t="s">
        <v>114</v>
      </c>
      <c r="S29" s="44">
        <v>14</v>
      </c>
      <c r="Y29" s="43" t="s">
        <v>114</v>
      </c>
      <c r="Z29" s="44">
        <v>14</v>
      </c>
      <c r="AF29" s="43" t="s">
        <v>114</v>
      </c>
      <c r="AG29" s="44">
        <v>14</v>
      </c>
    </row>
    <row r="30" spans="1:36" x14ac:dyDescent="0.2">
      <c r="D30" s="43" t="s">
        <v>115</v>
      </c>
      <c r="E30" s="46">
        <f>1/E29</f>
        <v>7.1428571428571425E-2</v>
      </c>
      <c r="K30" s="43" t="s">
        <v>115</v>
      </c>
      <c r="L30" s="46">
        <f>1/L29</f>
        <v>7.1428571428571425E-2</v>
      </c>
      <c r="R30" s="43" t="s">
        <v>115</v>
      </c>
      <c r="S30" s="46">
        <f>1/S29</f>
        <v>7.1428571428571425E-2</v>
      </c>
      <c r="Y30" s="43" t="s">
        <v>115</v>
      </c>
      <c r="Z30" s="46">
        <f>1/Z29</f>
        <v>7.1428571428571425E-2</v>
      </c>
      <c r="AF30" s="43" t="s">
        <v>115</v>
      </c>
      <c r="AG30" s="46">
        <f>1/AG29</f>
        <v>7.1428571428571425E-2</v>
      </c>
    </row>
    <row r="31" spans="1:36" x14ac:dyDescent="0.2">
      <c r="D31" s="43" t="s">
        <v>116</v>
      </c>
      <c r="E31" s="46">
        <f>POWER(E28,E30)</f>
        <v>0.96417010298949912</v>
      </c>
      <c r="K31" s="43" t="s">
        <v>116</v>
      </c>
      <c r="L31" s="46">
        <f>POWER(L28,L30)</f>
        <v>0.98418752579322877</v>
      </c>
      <c r="R31" s="43" t="s">
        <v>116</v>
      </c>
      <c r="S31" s="46">
        <f>POWER(S28,S30)</f>
        <v>0.97484501293728276</v>
      </c>
      <c r="Y31" s="43" t="s">
        <v>116</v>
      </c>
      <c r="Z31" s="46">
        <f>POWER(Z28,Z30)</f>
        <v>0.98418752579322877</v>
      </c>
      <c r="AF31" s="43" t="s">
        <v>116</v>
      </c>
      <c r="AG31" s="46">
        <f>POWER(AG28,AG30)</f>
        <v>0.91759601369285626</v>
      </c>
    </row>
    <row r="32" spans="1:36" x14ac:dyDescent="0.2">
      <c r="D32" s="43" t="s">
        <v>117</v>
      </c>
      <c r="E32" s="47">
        <f>1-E31</f>
        <v>3.5829897010500877E-2</v>
      </c>
      <c r="F32" s="48"/>
      <c r="K32" s="43" t="s">
        <v>117</v>
      </c>
      <c r="L32" s="47">
        <f>1-L31</f>
        <v>1.5812474206771232E-2</v>
      </c>
      <c r="R32" s="43" t="s">
        <v>117</v>
      </c>
      <c r="S32" s="47">
        <f>1-S31</f>
        <v>2.5154987062717238E-2</v>
      </c>
      <c r="Y32" s="43" t="s">
        <v>117</v>
      </c>
      <c r="Z32" s="47">
        <f>1-Z31</f>
        <v>1.5812474206771232E-2</v>
      </c>
      <c r="AF32" s="43" t="s">
        <v>117</v>
      </c>
      <c r="AG32" s="47">
        <f>1-AG31</f>
        <v>8.240398630714374E-2</v>
      </c>
    </row>
    <row r="33" spans="1:26" x14ac:dyDescent="0.2">
      <c r="D33" s="43"/>
      <c r="E33" s="47"/>
      <c r="F33" s="48"/>
      <c r="K33" s="43"/>
      <c r="L33" s="47"/>
      <c r="R33" s="43"/>
      <c r="S33" s="47"/>
      <c r="Y33" s="43"/>
      <c r="Z33" s="47"/>
    </row>
    <row r="34" spans="1:26" ht="18" x14ac:dyDescent="0.25">
      <c r="A34" s="49" t="s">
        <v>127</v>
      </c>
    </row>
    <row r="35" spans="1:26" ht="26.25" x14ac:dyDescent="0.4">
      <c r="B35" s="50" t="s">
        <v>119</v>
      </c>
      <c r="D35" s="43"/>
      <c r="E35" s="48"/>
      <c r="F35" s="48"/>
      <c r="K35" s="43"/>
      <c r="L35" s="51"/>
    </row>
    <row r="36" spans="1:26" x14ac:dyDescent="0.2">
      <c r="X36" s="52"/>
    </row>
    <row r="38" spans="1:26" x14ac:dyDescent="0.2">
      <c r="R38" s="18">
        <f t="shared" ref="R38:R52" si="20">A14</f>
        <v>2016</v>
      </c>
      <c r="S38" s="53">
        <f t="shared" ref="S38:S52" si="21">G14</f>
        <v>676.14</v>
      </c>
      <c r="U38" s="54">
        <f t="shared" ref="U38:U49" si="22">C12</f>
        <v>676.14</v>
      </c>
    </row>
    <row r="39" spans="1:26" x14ac:dyDescent="0.2">
      <c r="R39" s="18">
        <f t="shared" si="20"/>
        <v>2017</v>
      </c>
      <c r="S39" s="53">
        <f t="shared" si="21"/>
        <v>651.91397343531992</v>
      </c>
      <c r="U39" s="54">
        <f t="shared" si="22"/>
        <v>676.14</v>
      </c>
    </row>
    <row r="40" spans="1:26" x14ac:dyDescent="0.2">
      <c r="R40" s="18">
        <f t="shared" si="20"/>
        <v>2018</v>
      </c>
      <c r="S40" s="53">
        <f t="shared" si="21"/>
        <v>628.55596290742596</v>
      </c>
      <c r="U40" s="54">
        <f t="shared" si="22"/>
        <v>676.14</v>
      </c>
    </row>
    <row r="41" spans="1:26" x14ac:dyDescent="0.2">
      <c r="R41" s="18">
        <f t="shared" si="20"/>
        <v>2019</v>
      </c>
      <c r="S41" s="53">
        <f t="shared" si="21"/>
        <v>606.03486749111664</v>
      </c>
      <c r="U41" s="54">
        <f t="shared" si="22"/>
        <v>676.14</v>
      </c>
    </row>
    <row r="42" spans="1:26" x14ac:dyDescent="0.2">
      <c r="R42" s="18">
        <f t="shared" si="20"/>
        <v>2020</v>
      </c>
      <c r="S42" s="53">
        <f t="shared" si="21"/>
        <v>584.32070060413741</v>
      </c>
      <c r="U42" s="54">
        <f t="shared" si="22"/>
        <v>676.14</v>
      </c>
    </row>
    <row r="43" spans="1:26" x14ac:dyDescent="0.2">
      <c r="R43" s="18">
        <f t="shared" si="20"/>
        <v>2021</v>
      </c>
      <c r="S43" s="53">
        <f t="shared" si="21"/>
        <v>563.3845500803875</v>
      </c>
      <c r="U43" s="54">
        <f t="shared" si="22"/>
        <v>676.14</v>
      </c>
    </row>
    <row r="44" spans="1:26" x14ac:dyDescent="0.2">
      <c r="R44" s="18">
        <f t="shared" si="20"/>
        <v>2022</v>
      </c>
      <c r="S44" s="53">
        <f t="shared" si="21"/>
        <v>543.19853967369988</v>
      </c>
      <c r="U44" s="54">
        <f t="shared" si="22"/>
        <v>676.14</v>
      </c>
    </row>
    <row r="45" spans="1:26" x14ac:dyDescent="0.2">
      <c r="R45" s="18">
        <f t="shared" si="20"/>
        <v>2023</v>
      </c>
      <c r="S45" s="53">
        <f t="shared" si="21"/>
        <v>523.73579194093679</v>
      </c>
      <c r="U45" s="54">
        <f t="shared" si="22"/>
        <v>676.14</v>
      </c>
    </row>
    <row r="46" spans="1:26" x14ac:dyDescent="0.2">
      <c r="R46" s="18">
        <f t="shared" si="20"/>
        <v>2024</v>
      </c>
      <c r="S46" s="53">
        <f t="shared" si="21"/>
        <v>504.9703924549799</v>
      </c>
      <c r="U46" s="54">
        <f t="shared" si="22"/>
        <v>676.14</v>
      </c>
    </row>
    <row r="47" spans="1:26" x14ac:dyDescent="0.2">
      <c r="R47" s="18">
        <f t="shared" si="20"/>
        <v>2025</v>
      </c>
      <c r="S47" s="53">
        <f t="shared" si="21"/>
        <v>486.87735529996576</v>
      </c>
      <c r="T47" s="53"/>
      <c r="U47" s="54">
        <f t="shared" si="22"/>
        <v>676.14</v>
      </c>
      <c r="V47" s="56"/>
    </row>
    <row r="48" spans="1:26" x14ac:dyDescent="0.2">
      <c r="R48" s="18">
        <f t="shared" si="20"/>
        <v>2026</v>
      </c>
      <c r="S48" s="53">
        <f t="shared" si="21"/>
        <v>469.43258980282292</v>
      </c>
      <c r="T48" s="53"/>
      <c r="U48" s="54">
        <f t="shared" si="22"/>
        <v>676.14</v>
      </c>
      <c r="V48" s="56"/>
    </row>
    <row r="49" spans="18:22" x14ac:dyDescent="0.2">
      <c r="R49" s="18">
        <f t="shared" si="20"/>
        <v>2027</v>
      </c>
      <c r="S49" s="53">
        <f t="shared" si="21"/>
        <v>452.61286845681508</v>
      </c>
      <c r="T49" s="53"/>
      <c r="U49" s="54">
        <f t="shared" si="22"/>
        <v>676.14</v>
      </c>
      <c r="V49" s="56"/>
    </row>
    <row r="50" spans="18:22" x14ac:dyDescent="0.2">
      <c r="R50" s="18">
        <f t="shared" si="20"/>
        <v>2028</v>
      </c>
      <c r="S50" s="53">
        <f t="shared" si="21"/>
        <v>436.39579599438002</v>
      </c>
      <c r="T50" s="53"/>
      <c r="U50" s="54">
        <f>U49</f>
        <v>676.14</v>
      </c>
      <c r="V50" s="56"/>
    </row>
    <row r="51" spans="18:22" x14ac:dyDescent="0.2">
      <c r="R51" s="18">
        <f t="shared" si="20"/>
        <v>2029</v>
      </c>
      <c r="S51" s="53">
        <f t="shared" si="21"/>
        <v>420.75977956808583</v>
      </c>
      <c r="T51" s="53"/>
      <c r="U51" s="54">
        <f>U50</f>
        <v>676.14</v>
      </c>
      <c r="V51" s="56"/>
    </row>
    <row r="52" spans="18:22" x14ac:dyDescent="0.2">
      <c r="R52" s="18">
        <f t="shared" si="20"/>
        <v>2030</v>
      </c>
      <c r="S52" s="53">
        <f t="shared" si="21"/>
        <v>405.68400000000025</v>
      </c>
      <c r="T52" s="53"/>
      <c r="U52" s="54">
        <f>U51</f>
        <v>676.14</v>
      </c>
      <c r="V52" s="56"/>
    </row>
    <row r="53" spans="18:22" x14ac:dyDescent="0.2">
      <c r="S53" s="53"/>
    </row>
    <row r="54" spans="18:22" x14ac:dyDescent="0.2">
      <c r="S54" s="53"/>
    </row>
    <row r="73" spans="18:21" x14ac:dyDescent="0.2">
      <c r="R73" s="18">
        <f t="shared" ref="R73:R87" si="23">R38</f>
        <v>2016</v>
      </c>
      <c r="S73" s="53">
        <f>N14</f>
        <v>280.86</v>
      </c>
      <c r="U73" s="54">
        <f t="shared" ref="U73:U82" si="24">J12</f>
        <v>280.86</v>
      </c>
    </row>
    <row r="74" spans="18:21" x14ac:dyDescent="0.2">
      <c r="R74" s="18">
        <f t="shared" si="23"/>
        <v>2017</v>
      </c>
      <c r="S74" s="53">
        <f t="shared" ref="S74:S87" si="25">N15</f>
        <v>276.41890849428626</v>
      </c>
      <c r="U74" s="54">
        <f t="shared" si="24"/>
        <v>280.86</v>
      </c>
    </row>
    <row r="75" spans="18:21" x14ac:dyDescent="0.2">
      <c r="R75" s="18">
        <f t="shared" si="23"/>
        <v>2018</v>
      </c>
      <c r="S75" s="53">
        <f t="shared" si="25"/>
        <v>272.04804163345648</v>
      </c>
      <c r="U75" s="54">
        <f t="shared" si="24"/>
        <v>280.86</v>
      </c>
    </row>
    <row r="76" spans="18:21" x14ac:dyDescent="0.2">
      <c r="R76" s="18">
        <f t="shared" si="23"/>
        <v>2019</v>
      </c>
      <c r="S76" s="53">
        <f t="shared" si="25"/>
        <v>267.74628899212485</v>
      </c>
      <c r="U76" s="54">
        <f t="shared" si="24"/>
        <v>280.86</v>
      </c>
    </row>
    <row r="77" spans="18:21" x14ac:dyDescent="0.2">
      <c r="R77" s="18">
        <f t="shared" si="23"/>
        <v>2020</v>
      </c>
      <c r="S77" s="53">
        <f t="shared" si="25"/>
        <v>263.51255770347814</v>
      </c>
      <c r="U77" s="54">
        <f t="shared" si="24"/>
        <v>280.86</v>
      </c>
    </row>
    <row r="78" spans="18:21" x14ac:dyDescent="0.2">
      <c r="R78" s="18">
        <f t="shared" si="23"/>
        <v>2021</v>
      </c>
      <c r="S78" s="53">
        <f t="shared" si="25"/>
        <v>259.34577218163156</v>
      </c>
      <c r="U78" s="54">
        <f t="shared" si="24"/>
        <v>280.86</v>
      </c>
    </row>
    <row r="79" spans="18:21" x14ac:dyDescent="0.2">
      <c r="R79" s="18">
        <f t="shared" si="23"/>
        <v>2022</v>
      </c>
      <c r="S79" s="53">
        <f t="shared" si="25"/>
        <v>255.24487384837434</v>
      </c>
      <c r="U79" s="54">
        <f t="shared" si="24"/>
        <v>280.86</v>
      </c>
    </row>
    <row r="80" spans="18:21" x14ac:dyDescent="0.2">
      <c r="R80" s="18">
        <f t="shared" si="23"/>
        <v>2023</v>
      </c>
      <c r="S80" s="53">
        <f t="shared" si="25"/>
        <v>251.20882086423634</v>
      </c>
      <c r="U80" s="54">
        <f t="shared" si="24"/>
        <v>280.86</v>
      </c>
    </row>
    <row r="81" spans="18:22" x14ac:dyDescent="0.2">
      <c r="R81" s="18">
        <f t="shared" si="23"/>
        <v>2024</v>
      </c>
      <c r="S81" s="53">
        <f t="shared" si="25"/>
        <v>247.23658786380719</v>
      </c>
      <c r="U81" s="54">
        <f t="shared" si="24"/>
        <v>280.86</v>
      </c>
    </row>
    <row r="82" spans="18:22" x14ac:dyDescent="0.2">
      <c r="R82" s="18">
        <f t="shared" si="23"/>
        <v>2025</v>
      </c>
      <c r="S82" s="53">
        <f t="shared" si="25"/>
        <v>243.32716569524061</v>
      </c>
      <c r="T82" s="53"/>
      <c r="U82" s="54">
        <f t="shared" si="24"/>
        <v>280.86</v>
      </c>
      <c r="V82" s="56"/>
    </row>
    <row r="83" spans="18:22" x14ac:dyDescent="0.2">
      <c r="R83" s="18">
        <f t="shared" si="23"/>
        <v>2026</v>
      </c>
      <c r="S83" s="53">
        <f t="shared" si="25"/>
        <v>239.47956116387786</v>
      </c>
      <c r="T83" s="53"/>
      <c r="U83" s="54">
        <f>U78</f>
        <v>280.86</v>
      </c>
      <c r="V83" s="56"/>
    </row>
    <row r="84" spans="18:22" x14ac:dyDescent="0.2">
      <c r="R84" s="18">
        <f t="shared" si="23"/>
        <v>2027</v>
      </c>
      <c r="S84" s="53">
        <f t="shared" si="25"/>
        <v>235.69279677992515</v>
      </c>
      <c r="T84" s="53"/>
      <c r="U84" s="54">
        <f>U79</f>
        <v>280.86</v>
      </c>
      <c r="V84" s="56"/>
    </row>
    <row r="85" spans="18:22" x14ac:dyDescent="0.2">
      <c r="R85" s="18">
        <f t="shared" si="23"/>
        <v>2028</v>
      </c>
      <c r="S85" s="53">
        <f t="shared" si="25"/>
        <v>231.96591051012081</v>
      </c>
      <c r="T85" s="53"/>
      <c r="U85" s="54">
        <f>U80</f>
        <v>280.86</v>
      </c>
      <c r="V85" s="56"/>
    </row>
    <row r="86" spans="18:22" x14ac:dyDescent="0.2">
      <c r="R86" s="18">
        <f t="shared" si="23"/>
        <v>2029</v>
      </c>
      <c r="S86" s="53">
        <f t="shared" si="25"/>
        <v>228.29795553332931</v>
      </c>
      <c r="T86" s="53"/>
      <c r="U86" s="54">
        <f>U81</f>
        <v>280.86</v>
      </c>
      <c r="V86" s="56"/>
    </row>
    <row r="87" spans="18:22" x14ac:dyDescent="0.2">
      <c r="R87" s="18">
        <f t="shared" si="23"/>
        <v>2030</v>
      </c>
      <c r="S87" s="53">
        <f t="shared" si="25"/>
        <v>224.68799999999993</v>
      </c>
      <c r="T87" s="53"/>
      <c r="U87" s="54">
        <f>U82</f>
        <v>280.86</v>
      </c>
      <c r="V87" s="56"/>
    </row>
    <row r="106" spans="18:25" x14ac:dyDescent="0.2">
      <c r="R106" s="18">
        <f t="shared" ref="R106:R120" si="26">R73</f>
        <v>2016</v>
      </c>
      <c r="S106" s="53">
        <f t="shared" ref="S106:S120" si="27">U14</f>
        <v>420.77999999999992</v>
      </c>
      <c r="U106" s="54">
        <f>Q14</f>
        <v>420.77999999999992</v>
      </c>
    </row>
    <row r="107" spans="18:25" x14ac:dyDescent="0.2">
      <c r="R107" s="18">
        <f t="shared" si="26"/>
        <v>2017</v>
      </c>
      <c r="S107" s="53">
        <f t="shared" si="27"/>
        <v>410.19528454374978</v>
      </c>
      <c r="U107" s="54">
        <f t="shared" ref="U107:U120" si="28">Q15</f>
        <v>420.77999999999992</v>
      </c>
      <c r="W107" s="52"/>
    </row>
    <row r="108" spans="18:25" x14ac:dyDescent="0.2">
      <c r="R108" s="18">
        <f t="shared" si="26"/>
        <v>2018</v>
      </c>
      <c r="S108" s="53">
        <f t="shared" si="27"/>
        <v>399.87682746786413</v>
      </c>
      <c r="U108" s="54">
        <f t="shared" si="28"/>
        <v>420.77999999999992</v>
      </c>
      <c r="W108" s="52"/>
    </row>
    <row r="109" spans="18:25" x14ac:dyDescent="0.2">
      <c r="R109" s="18">
        <f t="shared" si="26"/>
        <v>2019</v>
      </c>
      <c r="S109" s="53">
        <f t="shared" si="27"/>
        <v>389.8179310462296</v>
      </c>
      <c r="U109" s="54">
        <f t="shared" si="28"/>
        <v>420.77999999999992</v>
      </c>
      <c r="W109" s="52"/>
    </row>
    <row r="110" spans="18:25" x14ac:dyDescent="0.2">
      <c r="R110" s="18">
        <f t="shared" si="26"/>
        <v>2020</v>
      </c>
      <c r="S110" s="53">
        <f t="shared" si="27"/>
        <v>380.0120660339465</v>
      </c>
      <c r="U110" s="54">
        <f t="shared" si="28"/>
        <v>420.77999999999992</v>
      </c>
      <c r="W110" s="52"/>
      <c r="Y110" s="55"/>
    </row>
    <row r="111" spans="18:25" x14ac:dyDescent="0.2">
      <c r="R111" s="18">
        <f t="shared" si="26"/>
        <v>2021</v>
      </c>
      <c r="S111" s="53">
        <f t="shared" si="27"/>
        <v>370.45286742918614</v>
      </c>
      <c r="U111" s="54">
        <f t="shared" si="28"/>
        <v>420.77999999999992</v>
      </c>
    </row>
    <row r="112" spans="18:25" x14ac:dyDescent="0.2">
      <c r="R112" s="18">
        <f t="shared" si="26"/>
        <v>2022</v>
      </c>
      <c r="S112" s="53">
        <f t="shared" si="27"/>
        <v>361.13413034165848</v>
      </c>
      <c r="U112" s="54">
        <f t="shared" si="28"/>
        <v>420.77999999999992</v>
      </c>
    </row>
    <row r="113" spans="18:22" x14ac:dyDescent="0.2">
      <c r="R113" s="18">
        <f t="shared" si="26"/>
        <v>2023</v>
      </c>
      <c r="S113" s="53">
        <f t="shared" si="27"/>
        <v>352.04980596500843</v>
      </c>
      <c r="U113" s="54">
        <f t="shared" si="28"/>
        <v>420.77999999999992</v>
      </c>
    </row>
    <row r="114" spans="18:22" x14ac:dyDescent="0.2">
      <c r="R114" s="18">
        <f t="shared" si="26"/>
        <v>2024</v>
      </c>
      <c r="S114" s="53">
        <f t="shared" si="27"/>
        <v>343.19399765052651</v>
      </c>
      <c r="U114" s="54">
        <f t="shared" si="28"/>
        <v>420.77999999999992</v>
      </c>
    </row>
    <row r="115" spans="18:22" x14ac:dyDescent="0.2">
      <c r="R115" s="18">
        <f t="shared" si="26"/>
        <v>2025</v>
      </c>
      <c r="S115" s="53">
        <f t="shared" si="27"/>
        <v>334.56095707962533</v>
      </c>
      <c r="T115" s="53"/>
      <c r="U115" s="54">
        <f t="shared" si="28"/>
        <v>420.77999999999992</v>
      </c>
      <c r="V115" s="56"/>
    </row>
    <row r="116" spans="18:22" x14ac:dyDescent="0.2">
      <c r="R116" s="18">
        <f t="shared" si="26"/>
        <v>2026</v>
      </c>
      <c r="S116" s="53">
        <f t="shared" si="27"/>
        <v>326.14508053259704</v>
      </c>
      <c r="T116" s="53"/>
      <c r="U116" s="54">
        <f t="shared" si="28"/>
        <v>420.77999999999992</v>
      </c>
      <c r="V116" s="56"/>
    </row>
    <row r="117" spans="18:22" x14ac:dyDescent="0.2">
      <c r="R117" s="18">
        <f t="shared" si="26"/>
        <v>2027</v>
      </c>
      <c r="S117" s="53">
        <f t="shared" si="27"/>
        <v>317.94090525123067</v>
      </c>
      <c r="T117" s="53"/>
      <c r="U117" s="54">
        <f t="shared" si="28"/>
        <v>420.77999999999992</v>
      </c>
      <c r="V117" s="56"/>
    </row>
    <row r="118" spans="18:22" x14ac:dyDescent="0.2">
      <c r="R118" s="18">
        <f t="shared" si="26"/>
        <v>2028</v>
      </c>
      <c r="S118" s="53">
        <f t="shared" si="27"/>
        <v>309.94310589292735</v>
      </c>
      <c r="T118" s="53"/>
      <c r="U118" s="54">
        <f t="shared" si="28"/>
        <v>420.77999999999992</v>
      </c>
      <c r="V118" s="56"/>
    </row>
    <row r="119" spans="18:22" x14ac:dyDescent="0.2">
      <c r="R119" s="18">
        <f t="shared" si="26"/>
        <v>2029</v>
      </c>
      <c r="S119" s="53">
        <f t="shared" si="27"/>
        <v>302.14649107401237</v>
      </c>
      <c r="T119" s="53"/>
      <c r="U119" s="54">
        <f t="shared" si="28"/>
        <v>420.77999999999992</v>
      </c>
      <c r="V119" s="56"/>
    </row>
    <row r="120" spans="18:22" x14ac:dyDescent="0.2">
      <c r="R120" s="18">
        <f t="shared" si="26"/>
        <v>2030</v>
      </c>
      <c r="S120" s="53">
        <f t="shared" si="27"/>
        <v>294.54600000000016</v>
      </c>
      <c r="T120" s="53"/>
      <c r="U120" s="54">
        <f t="shared" si="28"/>
        <v>420.77999999999992</v>
      </c>
      <c r="V120" s="56"/>
    </row>
    <row r="142" spans="18:21" x14ac:dyDescent="0.2">
      <c r="R142" s="18">
        <f>A14</f>
        <v>2016</v>
      </c>
      <c r="S142" s="53">
        <f>AB14</f>
        <v>338.56000000000006</v>
      </c>
      <c r="U142" s="54">
        <f>X14</f>
        <v>338.56000000000006</v>
      </c>
    </row>
    <row r="143" spans="18:21" x14ac:dyDescent="0.2">
      <c r="R143" s="18">
        <f t="shared" ref="R143:R156" si="29">A15</f>
        <v>2017</v>
      </c>
      <c r="S143" s="53">
        <f t="shared" ref="S143:S156" si="30">AB15</f>
        <v>333.20652873255557</v>
      </c>
      <c r="U143" s="54">
        <f t="shared" ref="U143:U156" si="31">X15</f>
        <v>338.56000000000006</v>
      </c>
    </row>
    <row r="144" spans="18:21" x14ac:dyDescent="0.2">
      <c r="R144" s="18">
        <f t="shared" si="29"/>
        <v>2018</v>
      </c>
      <c r="S144" s="53">
        <f t="shared" si="30"/>
        <v>327.93770909144428</v>
      </c>
      <c r="U144" s="54">
        <f t="shared" si="31"/>
        <v>338.56000000000006</v>
      </c>
    </row>
    <row r="145" spans="18:22" x14ac:dyDescent="0.2">
      <c r="R145" s="18">
        <f t="shared" si="29"/>
        <v>2019</v>
      </c>
      <c r="S145" s="53">
        <f t="shared" si="30"/>
        <v>322.75220252500816</v>
      </c>
      <c r="U145" s="54">
        <f t="shared" si="31"/>
        <v>338.56000000000006</v>
      </c>
    </row>
    <row r="146" spans="18:22" x14ac:dyDescent="0.2">
      <c r="R146" s="18">
        <f t="shared" si="29"/>
        <v>2020</v>
      </c>
      <c r="S146" s="53">
        <f t="shared" si="30"/>
        <v>317.64869164740287</v>
      </c>
      <c r="U146" s="54">
        <f t="shared" si="31"/>
        <v>338.56000000000006</v>
      </c>
    </row>
    <row r="147" spans="18:22" x14ac:dyDescent="0.2">
      <c r="R147" s="18">
        <f t="shared" si="29"/>
        <v>2021</v>
      </c>
      <c r="S147" s="53">
        <f t="shared" si="30"/>
        <v>312.6258799039137</v>
      </c>
      <c r="U147" s="54">
        <f t="shared" si="31"/>
        <v>338.56000000000006</v>
      </c>
    </row>
    <row r="148" spans="18:22" x14ac:dyDescent="0.2">
      <c r="R148" s="18">
        <f t="shared" si="29"/>
        <v>2022</v>
      </c>
      <c r="S148" s="53">
        <f t="shared" si="30"/>
        <v>307.68249124156392</v>
      </c>
      <c r="U148" s="54">
        <f t="shared" si="31"/>
        <v>338.56000000000006</v>
      </c>
    </row>
    <row r="149" spans="18:22" x14ac:dyDescent="0.2">
      <c r="R149" s="18">
        <f t="shared" si="29"/>
        <v>2023</v>
      </c>
      <c r="S149" s="53">
        <f t="shared" si="30"/>
        <v>302.81726978493157</v>
      </c>
      <c r="U149" s="54">
        <f t="shared" si="31"/>
        <v>338.56000000000006</v>
      </c>
    </row>
    <row r="150" spans="18:22" x14ac:dyDescent="0.2">
      <c r="R150" s="18">
        <f t="shared" si="29"/>
        <v>2024</v>
      </c>
      <c r="S150" s="53">
        <f t="shared" si="30"/>
        <v>298.02897951709247</v>
      </c>
      <c r="U150" s="54">
        <f t="shared" si="31"/>
        <v>338.56000000000006</v>
      </c>
    </row>
    <row r="151" spans="18:22" x14ac:dyDescent="0.2">
      <c r="R151" s="18">
        <f t="shared" si="29"/>
        <v>2025</v>
      </c>
      <c r="S151" s="53">
        <f t="shared" si="30"/>
        <v>293.31640396560812</v>
      </c>
      <c r="U151" s="54">
        <f t="shared" si="31"/>
        <v>338.56000000000006</v>
      </c>
      <c r="V151" s="56"/>
    </row>
    <row r="152" spans="18:22" x14ac:dyDescent="0.2">
      <c r="R152" s="18">
        <f t="shared" si="29"/>
        <v>2026</v>
      </c>
      <c r="S152" s="53">
        <f t="shared" si="30"/>
        <v>288.67834589347905</v>
      </c>
      <c r="U152" s="54">
        <f t="shared" si="31"/>
        <v>338.56000000000006</v>
      </c>
      <c r="V152" s="56"/>
    </row>
    <row r="153" spans="18:22" x14ac:dyDescent="0.2">
      <c r="R153" s="18">
        <f t="shared" si="29"/>
        <v>2027</v>
      </c>
      <c r="S153" s="53">
        <f t="shared" si="30"/>
        <v>284.113626994985</v>
      </c>
      <c r="U153" s="54">
        <f t="shared" si="31"/>
        <v>338.56000000000006</v>
      </c>
      <c r="V153" s="56"/>
    </row>
    <row r="154" spans="18:22" x14ac:dyDescent="0.2">
      <c r="R154" s="18">
        <f t="shared" si="29"/>
        <v>2028</v>
      </c>
      <c r="S154" s="53">
        <f t="shared" si="30"/>
        <v>279.62108759633458</v>
      </c>
      <c r="U154" s="54">
        <f t="shared" si="31"/>
        <v>338.56000000000006</v>
      </c>
      <c r="V154" s="56"/>
    </row>
    <row r="155" spans="18:22" x14ac:dyDescent="0.2">
      <c r="R155" s="18">
        <f t="shared" si="29"/>
        <v>2029</v>
      </c>
      <c r="S155" s="53">
        <f t="shared" si="30"/>
        <v>275.1995863610482</v>
      </c>
      <c r="U155" s="54">
        <f t="shared" si="31"/>
        <v>338.56000000000006</v>
      </c>
      <c r="V155" s="56"/>
    </row>
    <row r="156" spans="18:22" x14ac:dyDescent="0.2">
      <c r="R156" s="18">
        <f t="shared" si="29"/>
        <v>2030</v>
      </c>
      <c r="S156" s="53">
        <f t="shared" si="30"/>
        <v>270.84800000000001</v>
      </c>
      <c r="U156" s="54">
        <f t="shared" si="31"/>
        <v>338.56000000000006</v>
      </c>
      <c r="V156" s="56"/>
    </row>
    <row r="174" spans="18:21" x14ac:dyDescent="0.2">
      <c r="R174" s="18">
        <f t="shared" ref="R174:R188" si="32">R142</f>
        <v>2016</v>
      </c>
      <c r="S174" s="53">
        <f>AI14</f>
        <v>532.55999999999995</v>
      </c>
      <c r="U174" s="54">
        <f>AE11</f>
        <v>532.55999999999995</v>
      </c>
    </row>
    <row r="175" spans="18:21" x14ac:dyDescent="0.2">
      <c r="R175" s="18">
        <f t="shared" si="32"/>
        <v>2017</v>
      </c>
      <c r="S175" s="53">
        <f t="shared" ref="S175:S188" si="33">AI15</f>
        <v>488.67493305226748</v>
      </c>
      <c r="U175" s="54">
        <f t="shared" ref="U175:U188" si="34">AE12</f>
        <v>532.55999999999995</v>
      </c>
    </row>
    <row r="176" spans="18:21" x14ac:dyDescent="0.2">
      <c r="R176" s="18">
        <f t="shared" si="32"/>
        <v>2018</v>
      </c>
      <c r="S176" s="53">
        <f t="shared" si="33"/>
        <v>448.40617056038406</v>
      </c>
      <c r="U176" s="54">
        <f t="shared" si="34"/>
        <v>532.55999999999995</v>
      </c>
    </row>
    <row r="177" spans="18:21" x14ac:dyDescent="0.2">
      <c r="R177" s="18">
        <f t="shared" si="32"/>
        <v>2019</v>
      </c>
      <c r="S177" s="53">
        <f t="shared" si="33"/>
        <v>411.4557146214874</v>
      </c>
      <c r="U177" s="54">
        <f t="shared" si="34"/>
        <v>532.55999999999995</v>
      </c>
    </row>
    <row r="178" spans="18:21" x14ac:dyDescent="0.2">
      <c r="R178" s="18">
        <f t="shared" si="32"/>
        <v>2020</v>
      </c>
      <c r="S178" s="53">
        <f t="shared" si="33"/>
        <v>377.5501235478223</v>
      </c>
      <c r="U178" s="54">
        <f t="shared" si="34"/>
        <v>532.55999999999995</v>
      </c>
    </row>
    <row r="179" spans="18:21" x14ac:dyDescent="0.2">
      <c r="R179" s="18">
        <f t="shared" si="32"/>
        <v>2021</v>
      </c>
      <c r="S179" s="53">
        <f t="shared" si="33"/>
        <v>346.43848833672712</v>
      </c>
      <c r="U179" s="54">
        <f t="shared" si="34"/>
        <v>532.55999999999995</v>
      </c>
    </row>
    <row r="180" spans="18:21" x14ac:dyDescent="0.2">
      <c r="R180" s="18">
        <f t="shared" si="32"/>
        <v>2022</v>
      </c>
      <c r="S180" s="53">
        <f t="shared" si="33"/>
        <v>317.89057588755986</v>
      </c>
      <c r="U180" s="54">
        <f t="shared" si="34"/>
        <v>532.55999999999995</v>
      </c>
    </row>
    <row r="181" spans="18:21" x14ac:dyDescent="0.2">
      <c r="R181" s="18">
        <f t="shared" si="32"/>
        <v>2023</v>
      </c>
      <c r="S181" s="53">
        <f t="shared" si="33"/>
        <v>291.69512522495137</v>
      </c>
      <c r="U181" s="54">
        <f t="shared" si="34"/>
        <v>532.55999999999995</v>
      </c>
    </row>
    <row r="182" spans="18:21" x14ac:dyDescent="0.2">
      <c r="R182" s="18">
        <f t="shared" si="32"/>
        <v>2024</v>
      </c>
      <c r="S182" s="53">
        <f t="shared" si="33"/>
        <v>267.65828412005391</v>
      </c>
      <c r="U182" s="54">
        <f t="shared" si="34"/>
        <v>532.55999999999995</v>
      </c>
    </row>
    <row r="183" spans="18:21" x14ac:dyDescent="0.2">
      <c r="R183" s="18">
        <f t="shared" si="32"/>
        <v>2025</v>
      </c>
      <c r="S183" s="53">
        <f t="shared" si="33"/>
        <v>245.60217454043141</v>
      </c>
      <c r="T183" s="53"/>
      <c r="U183" s="54">
        <f t="shared" si="34"/>
        <v>532.55999999999995</v>
      </c>
    </row>
    <row r="184" spans="18:21" x14ac:dyDescent="0.2">
      <c r="R184" s="18">
        <f t="shared" si="32"/>
        <v>2026</v>
      </c>
      <c r="S184" s="53">
        <f t="shared" si="33"/>
        <v>225.36357631259696</v>
      </c>
      <c r="T184" s="53"/>
      <c r="U184" s="54">
        <f t="shared" si="34"/>
        <v>532.55999999999995</v>
      </c>
    </row>
    <row r="185" spans="18:21" x14ac:dyDescent="0.2">
      <c r="R185" s="18">
        <f t="shared" si="32"/>
        <v>2027</v>
      </c>
      <c r="S185" s="53">
        <f t="shared" si="33"/>
        <v>206.79271925600477</v>
      </c>
      <c r="T185" s="53"/>
      <c r="U185" s="54">
        <f t="shared" si="34"/>
        <v>532.55999999999995</v>
      </c>
    </row>
    <row r="186" spans="18:21" x14ac:dyDescent="0.2">
      <c r="R186" s="18">
        <f t="shared" si="32"/>
        <v>2028</v>
      </c>
      <c r="S186" s="53">
        <f t="shared" si="33"/>
        <v>189.75217485001593</v>
      </c>
      <c r="T186" s="53"/>
      <c r="U186" s="54">
        <f t="shared" si="34"/>
        <v>532.55999999999995</v>
      </c>
    </row>
    <row r="187" spans="18:21" x14ac:dyDescent="0.2">
      <c r="R187" s="18">
        <f t="shared" si="32"/>
        <v>2029</v>
      </c>
      <c r="S187" s="53">
        <f t="shared" si="33"/>
        <v>174.11583923192447</v>
      </c>
      <c r="T187" s="53"/>
      <c r="U187" s="54">
        <f t="shared" si="34"/>
        <v>532.55999999999995</v>
      </c>
    </row>
    <row r="188" spans="18:21" x14ac:dyDescent="0.2">
      <c r="R188" s="18">
        <f t="shared" si="32"/>
        <v>2030</v>
      </c>
      <c r="S188" s="53">
        <f t="shared" si="33"/>
        <v>159.76800000000011</v>
      </c>
      <c r="T188" s="53"/>
      <c r="U188" s="54">
        <f t="shared" si="34"/>
        <v>532.55999999999995</v>
      </c>
    </row>
  </sheetData>
  <mergeCells count="1">
    <mergeCell ref="B8:C8"/>
  </mergeCells>
  <pageMargins left="0.7" right="0.7" top="0.75" bottom="0.75" header="0.3" footer="0.3"/>
  <pageSetup paperSize="9" scale="33" orientation="portrait" horizontalDpi="1200" verticalDpi="1200" r:id="rId1"/>
  <colBreaks count="1" manualBreakCount="1">
    <brk id="17" min="34" max="204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9F28C-C8D9-4B58-82F6-5C3E1533B2A8}">
  <sheetPr>
    <tabColor indexed="34"/>
    <pageSetUpPr fitToPage="1"/>
  </sheetPr>
  <dimension ref="B2:G82"/>
  <sheetViews>
    <sheetView zoomScale="50" workbookViewId="0">
      <selection activeCell="A60" sqref="A60"/>
    </sheetView>
  </sheetViews>
  <sheetFormatPr defaultRowHeight="12.75" x14ac:dyDescent="0.2"/>
  <cols>
    <col min="1" max="1" width="9.140625" style="2"/>
    <col min="2" max="2" width="11.5703125" style="2" customWidth="1"/>
    <col min="3" max="3" width="17.140625" style="2" customWidth="1"/>
    <col min="4" max="4" width="12.5703125" style="2" customWidth="1"/>
    <col min="5" max="5" width="12.140625" style="2" customWidth="1"/>
    <col min="6" max="16384" width="9.140625" style="2"/>
  </cols>
  <sheetData>
    <row r="2" spans="2:2" x14ac:dyDescent="0.2">
      <c r="B2" s="59" t="s">
        <v>128</v>
      </c>
    </row>
    <row r="49" spans="3:5" ht="54" customHeight="1" x14ac:dyDescent="0.2">
      <c r="C49" s="10" t="s">
        <v>106</v>
      </c>
      <c r="D49" s="60" t="s">
        <v>129</v>
      </c>
      <c r="E49" s="60" t="s">
        <v>130</v>
      </c>
    </row>
    <row r="50" spans="3:5" ht="15.75" x14ac:dyDescent="0.25">
      <c r="C50" s="10">
        <v>1980</v>
      </c>
      <c r="D50" s="61">
        <f>'[3]Table J'!G8</f>
        <v>700</v>
      </c>
      <c r="E50" s="62">
        <f>'[3]Table J'!C8</f>
        <v>753</v>
      </c>
    </row>
    <row r="51" spans="3:5" ht="15.75" x14ac:dyDescent="0.25">
      <c r="C51" s="10">
        <v>1981</v>
      </c>
      <c r="D51" s="61">
        <f>'[3]Table J'!G9</f>
        <v>677</v>
      </c>
      <c r="E51" s="62">
        <f>'[3]Table J'!C9</f>
        <v>732</v>
      </c>
    </row>
    <row r="52" spans="3:5" ht="15.75" x14ac:dyDescent="0.25">
      <c r="C52" s="10">
        <v>1982</v>
      </c>
      <c r="D52" s="61">
        <f>'[3]Table J'!G10</f>
        <v>701</v>
      </c>
      <c r="E52" s="62">
        <f>'[3]Table J'!C10</f>
        <v>749</v>
      </c>
    </row>
    <row r="53" spans="3:5" ht="15.75" x14ac:dyDescent="0.25">
      <c r="C53" s="10">
        <v>1983</v>
      </c>
      <c r="D53" s="61">
        <f>'[3]Table J'!G11</f>
        <v>624</v>
      </c>
      <c r="E53" s="62">
        <f>'[3]Table J'!C11</f>
        <v>656</v>
      </c>
    </row>
    <row r="54" spans="3:5" ht="15.75" x14ac:dyDescent="0.25">
      <c r="C54" s="10">
        <v>1984</v>
      </c>
      <c r="D54" s="61">
        <f>'[3]Table J'!G12</f>
        <v>599</v>
      </c>
      <c r="E54" s="62">
        <f>'[3]Table J'!C12</f>
        <v>621</v>
      </c>
    </row>
    <row r="55" spans="3:5" ht="15.75" x14ac:dyDescent="0.25">
      <c r="C55" s="10">
        <v>1985</v>
      </c>
      <c r="D55" s="61">
        <f>'[3]Table J'!G13</f>
        <v>602</v>
      </c>
      <c r="E55" s="62">
        <f>'[3]Table J'!C13</f>
        <v>614</v>
      </c>
    </row>
    <row r="56" spans="3:5" ht="15.75" x14ac:dyDescent="0.25">
      <c r="C56" s="10">
        <v>1986</v>
      </c>
      <c r="D56" s="61">
        <f>'[3]Table J'!G14</f>
        <v>601</v>
      </c>
      <c r="E56" s="62">
        <f>'[3]Table J'!C14</f>
        <v>615</v>
      </c>
    </row>
    <row r="57" spans="3:5" ht="15.75" x14ac:dyDescent="0.25">
      <c r="C57" s="10">
        <v>1987</v>
      </c>
      <c r="D57" s="61">
        <f>'[3]Table J'!G15</f>
        <v>556</v>
      </c>
      <c r="E57" s="62">
        <f>'[3]Table J'!C15</f>
        <v>586</v>
      </c>
    </row>
    <row r="58" spans="3:5" ht="15.75" x14ac:dyDescent="0.25">
      <c r="C58" s="10">
        <v>1988</v>
      </c>
      <c r="D58" s="61">
        <f>'[3]Table J'!G16</f>
        <v>554</v>
      </c>
      <c r="E58" s="62">
        <f>'[3]Table J'!C16</f>
        <v>564</v>
      </c>
    </row>
    <row r="59" spans="3:5" ht="15.75" x14ac:dyDescent="0.25">
      <c r="C59" s="10">
        <v>1989</v>
      </c>
      <c r="D59" s="61">
        <f>'[3]Table J'!G17</f>
        <v>553</v>
      </c>
      <c r="E59" s="62">
        <f>'[3]Table J'!C17</f>
        <v>564</v>
      </c>
    </row>
    <row r="60" spans="3:5" ht="15.75" x14ac:dyDescent="0.25">
      <c r="C60" s="10">
        <v>1990</v>
      </c>
      <c r="D60" s="61">
        <f>'[3]Table J'!G18</f>
        <v>546</v>
      </c>
      <c r="E60" s="62">
        <f>'[3]Table J'!C18</f>
        <v>555</v>
      </c>
    </row>
    <row r="61" spans="3:5" ht="15.75" x14ac:dyDescent="0.25">
      <c r="C61" s="10">
        <v>1991</v>
      </c>
      <c r="D61" s="61">
        <f>'[3]Table J'!G19</f>
        <v>491</v>
      </c>
      <c r="E61" s="62">
        <f>'[3]Table J'!C19</f>
        <v>521</v>
      </c>
    </row>
    <row r="62" spans="3:5" ht="15.75" x14ac:dyDescent="0.25">
      <c r="C62" s="10">
        <v>1992</v>
      </c>
      <c r="D62" s="61">
        <f>'[3]Table J'!G20</f>
        <v>463</v>
      </c>
      <c r="E62" s="62">
        <f>'[3]Table J'!C20</f>
        <v>472</v>
      </c>
    </row>
    <row r="63" spans="3:5" ht="15.75" x14ac:dyDescent="0.25">
      <c r="C63" s="10">
        <v>1993</v>
      </c>
      <c r="D63" s="61">
        <f>'[3]Table J'!G21</f>
        <v>399</v>
      </c>
      <c r="E63" s="62">
        <f>'[3]Table J'!C21</f>
        <v>410</v>
      </c>
    </row>
    <row r="64" spans="3:5" ht="15.75" x14ac:dyDescent="0.25">
      <c r="C64" s="10">
        <v>1994</v>
      </c>
      <c r="D64" s="61">
        <f>'[3]Table J'!G22</f>
        <v>363</v>
      </c>
      <c r="E64" s="62">
        <f>'[3]Table J'!C22</f>
        <v>359</v>
      </c>
    </row>
    <row r="65" spans="2:7" ht="15.75" x14ac:dyDescent="0.25">
      <c r="C65" s="10">
        <v>1995</v>
      </c>
      <c r="D65" s="61">
        <f>'[3]Table J'!G23</f>
        <v>409</v>
      </c>
      <c r="E65" s="62">
        <f>'[3]Table J'!C23</f>
        <v>427</v>
      </c>
    </row>
    <row r="66" spans="2:7" ht="15.75" x14ac:dyDescent="0.25">
      <c r="C66" s="10">
        <v>1996</v>
      </c>
      <c r="D66" s="61">
        <f>'[3]Table J'!G24</f>
        <v>357</v>
      </c>
      <c r="E66" s="62">
        <f>'[3]Table J'!C24</f>
        <v>367</v>
      </c>
    </row>
    <row r="67" spans="2:7" ht="15.75" x14ac:dyDescent="0.25">
      <c r="C67" s="10">
        <v>1997</v>
      </c>
      <c r="D67" s="61">
        <f>'[3]Table J'!G25</f>
        <v>377</v>
      </c>
      <c r="E67" s="62">
        <f>'[3]Table J'!C25</f>
        <v>389</v>
      </c>
    </row>
    <row r="68" spans="2:7" ht="15.75" x14ac:dyDescent="0.25">
      <c r="C68" s="10">
        <v>1998</v>
      </c>
      <c r="D68" s="61">
        <f>'[3]Table J'!G26</f>
        <v>385</v>
      </c>
      <c r="E68" s="62">
        <f>'[3]Table J'!C26</f>
        <v>390</v>
      </c>
    </row>
    <row r="69" spans="2:7" ht="15.75" x14ac:dyDescent="0.25">
      <c r="C69" s="10">
        <v>1999</v>
      </c>
      <c r="D69" s="61">
        <f>'[3]Table J'!G27</f>
        <v>310</v>
      </c>
      <c r="E69" s="62">
        <f>'[3]Table J'!C27</f>
        <v>324</v>
      </c>
    </row>
    <row r="70" spans="2:7" ht="15.75" x14ac:dyDescent="0.25">
      <c r="C70" s="10">
        <v>2000</v>
      </c>
      <c r="D70" s="61">
        <f>'[3]Table J'!G28</f>
        <v>326</v>
      </c>
      <c r="E70" s="62">
        <f>'[3]Table J'!C28</f>
        <v>343</v>
      </c>
    </row>
    <row r="71" spans="2:7" ht="15.75" x14ac:dyDescent="0.25">
      <c r="C71" s="10">
        <v>2001</v>
      </c>
      <c r="D71" s="61">
        <f>'[3]Table J'!G29</f>
        <v>348</v>
      </c>
      <c r="E71" s="62">
        <f>'[3]Table J'!C29</f>
        <v>369</v>
      </c>
    </row>
    <row r="72" spans="2:7" ht="15.75" x14ac:dyDescent="0.25">
      <c r="C72" s="10">
        <v>2002</v>
      </c>
      <c r="D72" s="61">
        <f>'[3]Table J'!G30</f>
        <v>304</v>
      </c>
      <c r="E72" s="62">
        <f>'[3]Table J'!C30</f>
        <v>321</v>
      </c>
      <c r="G72" s="63"/>
    </row>
    <row r="73" spans="2:7" ht="15.75" x14ac:dyDescent="0.25">
      <c r="C73" s="10">
        <v>2003</v>
      </c>
      <c r="D73" s="61">
        <f>'[3]Table J'!G31</f>
        <v>336</v>
      </c>
      <c r="E73" s="62">
        <f>'[3]Table J'!C31</f>
        <v>351</v>
      </c>
      <c r="G73" s="63"/>
    </row>
    <row r="74" spans="2:7" ht="15.75" x14ac:dyDescent="0.25">
      <c r="C74" s="10">
        <v>2004</v>
      </c>
      <c r="D74" s="61">
        <f>'[3]Table J'!G32</f>
        <v>308</v>
      </c>
      <c r="E74" s="62">
        <f>'[3]Table J'!C32</f>
        <v>326</v>
      </c>
      <c r="G74" s="63"/>
    </row>
    <row r="75" spans="2:7" ht="15.75" x14ac:dyDescent="0.25">
      <c r="C75" s="10">
        <v>2005</v>
      </c>
      <c r="D75" s="61">
        <f>'[3]Table J'!G33</f>
        <v>286</v>
      </c>
      <c r="E75" s="62">
        <f>'[3]Table J'!C33</f>
        <v>294</v>
      </c>
      <c r="G75" s="63"/>
    </row>
    <row r="76" spans="2:7" ht="15.75" x14ac:dyDescent="0.25">
      <c r="C76" s="10">
        <v>2006</v>
      </c>
      <c r="D76" s="61">
        <f>'[3]Table J'!G34</f>
        <v>314</v>
      </c>
      <c r="E76" s="62">
        <f>'[3]Table J'!C34</f>
        <v>327</v>
      </c>
    </row>
    <row r="77" spans="2:7" ht="15.75" x14ac:dyDescent="0.25">
      <c r="B77" s="64"/>
      <c r="C77" s="10">
        <v>2007</v>
      </c>
      <c r="D77" s="61">
        <f>'[3]Table J'!G35</f>
        <v>281</v>
      </c>
      <c r="E77" s="62">
        <f>'[3]Table J'!C35</f>
        <v>295</v>
      </c>
    </row>
    <row r="78" spans="2:7" ht="15.75" x14ac:dyDescent="0.25">
      <c r="B78" s="64"/>
      <c r="C78" s="10">
        <v>2008</v>
      </c>
      <c r="D78" s="61">
        <f>'[3]Table J'!G36</f>
        <v>270</v>
      </c>
      <c r="E78" s="62">
        <f>'[3]Table J'!C36</f>
        <v>274</v>
      </c>
    </row>
    <row r="79" spans="2:7" ht="15.75" x14ac:dyDescent="0.25">
      <c r="B79" s="64"/>
      <c r="C79" s="10">
        <v>2009</v>
      </c>
      <c r="D79" s="61">
        <f>'[3]Table J'!G37</f>
        <v>216</v>
      </c>
      <c r="E79" s="62">
        <f>'[3]Table J'!C37</f>
        <v>241</v>
      </c>
    </row>
    <row r="80" spans="2:7" ht="15.75" x14ac:dyDescent="0.25">
      <c r="C80" s="10">
        <v>2010</v>
      </c>
      <c r="D80" s="61">
        <f>'[3]Table J'!G38</f>
        <v>208</v>
      </c>
      <c r="E80" s="62">
        <f>'[3]Table J'!C38</f>
        <v>219</v>
      </c>
    </row>
    <row r="81" spans="3:5" ht="15.75" x14ac:dyDescent="0.25">
      <c r="C81" s="10">
        <v>2011</v>
      </c>
      <c r="D81" s="61">
        <f>'[3]Table J'!G39</f>
        <v>185</v>
      </c>
      <c r="E81" s="62">
        <f>'[3]Table J'!C39</f>
        <v>204</v>
      </c>
    </row>
    <row r="82" spans="3:5" ht="15.75" x14ac:dyDescent="0.25">
      <c r="C82" s="10">
        <v>2012</v>
      </c>
      <c r="D82" s="61">
        <f>'[3]Table J'!G40</f>
        <v>178</v>
      </c>
      <c r="E82" s="62">
        <f>'[3]Table J'!C40</f>
        <v>189</v>
      </c>
    </row>
  </sheetData>
  <pageMargins left="0.75" right="0.75" top="0.72" bottom="0.87" header="0.5" footer="0.5"/>
  <pageSetup paperSize="9" scale="33" orientation="portrait" r:id="rId1"/>
  <headerFooter alignWithMargins="0">
    <oddFooter>&amp;L&amp;F   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BE0B5-F455-4BE8-AF68-DBD1838D54DB}">
  <sheetPr>
    <pageSetUpPr fitToPage="1"/>
  </sheetPr>
  <dimension ref="B2:H87"/>
  <sheetViews>
    <sheetView zoomScale="75" workbookViewId="0">
      <selection activeCell="A60" sqref="A60"/>
    </sheetView>
  </sheetViews>
  <sheetFormatPr defaultRowHeight="12.75" x14ac:dyDescent="0.2"/>
  <cols>
    <col min="1" max="1" width="3.85546875" style="2" customWidth="1"/>
    <col min="2" max="2" width="9.140625" style="2"/>
    <col min="3" max="3" width="11" style="2" customWidth="1"/>
    <col min="4" max="4" width="11.5703125" style="2" customWidth="1"/>
    <col min="5" max="5" width="13.7109375" style="2" customWidth="1"/>
    <col min="6" max="6" width="13.140625" style="2" customWidth="1"/>
    <col min="7" max="7" width="14" style="2" customWidth="1"/>
    <col min="8" max="16384" width="9.140625" style="2"/>
  </cols>
  <sheetData>
    <row r="2" spans="2:2" x14ac:dyDescent="0.2">
      <c r="B2" s="59" t="s">
        <v>128</v>
      </c>
    </row>
    <row r="53" spans="4:7" ht="0.75" customHeight="1" x14ac:dyDescent="0.2"/>
    <row r="54" spans="4:7" ht="60" customHeight="1" x14ac:dyDescent="0.2">
      <c r="D54" s="10" t="s">
        <v>106</v>
      </c>
      <c r="E54" s="60" t="s">
        <v>88</v>
      </c>
      <c r="F54" s="60" t="s">
        <v>131</v>
      </c>
      <c r="G54" s="60" t="s">
        <v>132</v>
      </c>
    </row>
    <row r="55" spans="4:7" ht="15.75" x14ac:dyDescent="0.25">
      <c r="D55" s="10">
        <v>1980</v>
      </c>
      <c r="E55" s="65">
        <f>'[3]Table J'!H8</f>
        <v>8839</v>
      </c>
      <c r="F55" s="61">
        <f>'[3]Table J'!I8</f>
        <v>9539</v>
      </c>
      <c r="G55" s="61">
        <f>'[3]Table J'!E8</f>
        <v>8744</v>
      </c>
    </row>
    <row r="56" spans="4:7" ht="15.75" x14ac:dyDescent="0.25">
      <c r="D56" s="10">
        <v>1981</v>
      </c>
      <c r="E56" s="65">
        <f>'[3]Table J'!H9</f>
        <v>8840</v>
      </c>
      <c r="F56" s="61">
        <f>'[3]Table J'!I9</f>
        <v>9517</v>
      </c>
      <c r="G56" s="61">
        <f>'[3]Table J'!E9</f>
        <v>9080</v>
      </c>
    </row>
    <row r="57" spans="4:7" ht="15.75" x14ac:dyDescent="0.25">
      <c r="D57" s="10">
        <v>1982</v>
      </c>
      <c r="E57" s="65">
        <f>'[3]Table J'!H10</f>
        <v>9260</v>
      </c>
      <c r="F57" s="61">
        <f>'[3]Table J'!I10</f>
        <v>9961</v>
      </c>
      <c r="G57" s="61">
        <f>'[3]Table J'!E10</f>
        <v>8664</v>
      </c>
    </row>
    <row r="58" spans="4:7" ht="15.75" x14ac:dyDescent="0.25">
      <c r="D58" s="10">
        <v>1983</v>
      </c>
      <c r="E58" s="65">
        <f>'[3]Table J'!H11</f>
        <v>7633</v>
      </c>
      <c r="F58" s="61">
        <f>'[3]Table J'!I11</f>
        <v>8257</v>
      </c>
      <c r="G58" s="61">
        <f>'[3]Table J'!E11</f>
        <v>7512</v>
      </c>
    </row>
    <row r="59" spans="4:7" ht="15.75" x14ac:dyDescent="0.25">
      <c r="D59" s="10">
        <v>1984</v>
      </c>
      <c r="E59" s="65">
        <f>'[3]Table J'!H12</f>
        <v>7727</v>
      </c>
      <c r="F59" s="61">
        <f>'[3]Table J'!I12</f>
        <v>8326</v>
      </c>
      <c r="G59" s="61">
        <f>'[3]Table J'!E12</f>
        <v>7650</v>
      </c>
    </row>
    <row r="60" spans="4:7" ht="15.75" x14ac:dyDescent="0.25">
      <c r="D60" s="10">
        <v>1985</v>
      </c>
      <c r="E60" s="65">
        <f>'[3]Table J'!H13</f>
        <v>7786</v>
      </c>
      <c r="F60" s="61">
        <f>'[3]Table J'!I13</f>
        <v>8388</v>
      </c>
      <c r="G60" s="61">
        <f>'[3]Table J'!E13</f>
        <v>7521</v>
      </c>
    </row>
    <row r="61" spans="4:7" ht="15.75" x14ac:dyDescent="0.25">
      <c r="D61" s="10">
        <v>1986</v>
      </c>
      <c r="E61" s="65">
        <f>'[3]Table J'!H14</f>
        <v>7422</v>
      </c>
      <c r="F61" s="61">
        <f>'[3]Table J'!I14</f>
        <v>8023</v>
      </c>
      <c r="G61" s="61">
        <f>'[3]Table J'!E14</f>
        <v>7065</v>
      </c>
    </row>
    <row r="62" spans="4:7" ht="15.75" x14ac:dyDescent="0.25">
      <c r="D62" s="10">
        <v>1987</v>
      </c>
      <c r="E62" s="65">
        <f>'[3]Table J'!H15</f>
        <v>6707</v>
      </c>
      <c r="F62" s="61">
        <f>'[3]Table J'!I15</f>
        <v>7263</v>
      </c>
      <c r="G62" s="61">
        <f>'[3]Table J'!E15</f>
        <v>6349</v>
      </c>
    </row>
    <row r="63" spans="4:7" ht="15.75" x14ac:dyDescent="0.25">
      <c r="D63" s="10">
        <v>1988</v>
      </c>
      <c r="E63" s="65">
        <f>'[3]Table J'!H16</f>
        <v>6732</v>
      </c>
      <c r="F63" s="61">
        <f>'[3]Table J'!I16</f>
        <v>7286</v>
      </c>
      <c r="G63" s="61">
        <f>'[3]Table J'!E16</f>
        <v>6546</v>
      </c>
    </row>
    <row r="64" spans="4:7" ht="15.75" x14ac:dyDescent="0.25">
      <c r="D64" s="10">
        <v>1989</v>
      </c>
      <c r="E64" s="65">
        <f>'[3]Table J'!H17</f>
        <v>6998</v>
      </c>
      <c r="F64" s="61">
        <f>'[3]Table J'!I17</f>
        <v>7551</v>
      </c>
      <c r="G64" s="61">
        <f>'[3]Table J'!E17</f>
        <v>6665</v>
      </c>
    </row>
    <row r="65" spans="4:8" ht="15.75" x14ac:dyDescent="0.25">
      <c r="D65" s="10">
        <v>1990</v>
      </c>
      <c r="E65" s="65">
        <f>'[3]Table J'!H18</f>
        <v>6252</v>
      </c>
      <c r="F65" s="61">
        <f>'[3]Table J'!I18</f>
        <v>6798</v>
      </c>
      <c r="G65" s="61">
        <f>'[3]Table J'!E18</f>
        <v>6461</v>
      </c>
    </row>
    <row r="66" spans="4:8" ht="15.75" x14ac:dyDescent="0.25">
      <c r="D66" s="10">
        <v>1991</v>
      </c>
      <c r="E66" s="65">
        <f>'[3]Table J'!H19</f>
        <v>5638</v>
      </c>
      <c r="F66" s="61">
        <f>'[3]Table J'!I19</f>
        <v>6129</v>
      </c>
      <c r="G66" s="61">
        <f>'[3]Table J'!E19</f>
        <v>6148</v>
      </c>
    </row>
    <row r="67" spans="4:8" ht="15.75" x14ac:dyDescent="0.25">
      <c r="D67" s="10">
        <v>1992</v>
      </c>
      <c r="E67" s="65">
        <f>'[3]Table J'!H20</f>
        <v>5176</v>
      </c>
      <c r="F67" s="61">
        <f>'[3]Table J'!I20</f>
        <v>5639</v>
      </c>
      <c r="G67" s="61">
        <f>'[3]Table J'!E20</f>
        <v>5890</v>
      </c>
    </row>
    <row r="68" spans="4:8" ht="15.75" x14ac:dyDescent="0.25">
      <c r="D68" s="10">
        <v>1993</v>
      </c>
      <c r="E68" s="65">
        <f>'[3]Table J'!H21</f>
        <v>4454</v>
      </c>
      <c r="F68" s="61">
        <f>'[3]Table J'!I21</f>
        <v>4853</v>
      </c>
      <c r="G68" s="61">
        <f>'[3]Table J'!E21</f>
        <v>5399</v>
      </c>
    </row>
    <row r="69" spans="4:8" ht="15.75" x14ac:dyDescent="0.25">
      <c r="D69" s="10">
        <v>1994</v>
      </c>
      <c r="E69" s="65">
        <f>'[3]Table J'!H22</f>
        <v>5208</v>
      </c>
      <c r="F69" s="61">
        <f>'[3]Table J'!I22</f>
        <v>5571</v>
      </c>
      <c r="G69" s="61">
        <f>'[3]Table J'!E22</f>
        <v>5411</v>
      </c>
    </row>
    <row r="70" spans="4:8" ht="15.75" x14ac:dyDescent="0.25">
      <c r="D70" s="10">
        <v>1995</v>
      </c>
      <c r="E70" s="65">
        <f>'[3]Table J'!H23</f>
        <v>4930</v>
      </c>
      <c r="F70" s="61">
        <f>'[3]Table J'!I23</f>
        <v>5339</v>
      </c>
      <c r="G70" s="61">
        <f>'[3]Table J'!E23</f>
        <v>5321</v>
      </c>
    </row>
    <row r="71" spans="4:8" ht="15.75" x14ac:dyDescent="0.25">
      <c r="D71" s="10">
        <v>1996</v>
      </c>
      <c r="E71" s="65">
        <f>'[3]Table J'!H24</f>
        <v>4041</v>
      </c>
      <c r="F71" s="61">
        <f>'[3]Table J'!I24</f>
        <v>4398</v>
      </c>
      <c r="G71" s="6"/>
      <c r="H71" s="61">
        <f>'[3]Table J'!E24</f>
        <v>5106</v>
      </c>
    </row>
    <row r="72" spans="4:8" ht="15.75" x14ac:dyDescent="0.25">
      <c r="D72" s="10">
        <v>1997</v>
      </c>
      <c r="E72" s="65">
        <f>'[3]Table J'!H25</f>
        <v>4047</v>
      </c>
      <c r="F72" s="61">
        <f>'[3]Table J'!I25</f>
        <v>4424</v>
      </c>
      <c r="G72" s="6"/>
      <c r="H72" s="61">
        <f>'[3]Table J'!E25</f>
        <v>5316</v>
      </c>
    </row>
    <row r="73" spans="4:8" ht="15.75" x14ac:dyDescent="0.25">
      <c r="D73" s="10">
        <v>1998</v>
      </c>
      <c r="E73" s="65">
        <f>'[3]Table J'!H26</f>
        <v>4072</v>
      </c>
      <c r="F73" s="61">
        <f>'[3]Table J'!I26</f>
        <v>4457</v>
      </c>
      <c r="G73" s="6"/>
      <c r="H73" s="61">
        <f>'[3]Table J'!E26</f>
        <v>5289</v>
      </c>
    </row>
    <row r="74" spans="4:8" ht="15.75" x14ac:dyDescent="0.25">
      <c r="D74" s="10">
        <v>1999</v>
      </c>
      <c r="E74" s="65">
        <f>'[3]Table J'!H27</f>
        <v>3765</v>
      </c>
      <c r="F74" s="61">
        <f>'[3]Table J'!I27</f>
        <v>4075</v>
      </c>
      <c r="G74" s="6"/>
      <c r="H74" s="61">
        <f>'[3]Table J'!E27</f>
        <v>4941</v>
      </c>
    </row>
    <row r="75" spans="4:8" ht="15.75" x14ac:dyDescent="0.25">
      <c r="D75" s="10">
        <v>2000</v>
      </c>
      <c r="E75" s="65">
        <f>'[3]Table J'!H28</f>
        <v>3568</v>
      </c>
      <c r="F75" s="61">
        <f>'[3]Table J'!I28</f>
        <v>3894</v>
      </c>
      <c r="G75" s="6"/>
      <c r="H75" s="61">
        <f>'[3]Table J'!E28</f>
        <v>4904</v>
      </c>
    </row>
    <row r="76" spans="4:8" ht="15.75" x14ac:dyDescent="0.25">
      <c r="D76" s="10">
        <v>2001</v>
      </c>
      <c r="E76" s="65">
        <f>'[3]Table J'!H29</f>
        <v>3410</v>
      </c>
      <c r="F76" s="61">
        <f>'[3]Table J'!I29</f>
        <v>3758</v>
      </c>
      <c r="G76" s="6"/>
      <c r="H76" s="61">
        <f>'[3]Table J'!E29</f>
        <v>4881</v>
      </c>
    </row>
    <row r="77" spans="4:8" ht="15.75" x14ac:dyDescent="0.25">
      <c r="D77" s="10">
        <v>2002</v>
      </c>
      <c r="E77" s="65">
        <f>'[3]Table J'!H30</f>
        <v>3229</v>
      </c>
      <c r="F77" s="61">
        <f>'[3]Table J'!I30</f>
        <v>3533</v>
      </c>
      <c r="G77" s="6"/>
      <c r="H77" s="61">
        <f>'[3]Table J'!E30</f>
        <v>4700</v>
      </c>
    </row>
    <row r="78" spans="4:8" ht="15.75" x14ac:dyDescent="0.25">
      <c r="D78" s="10">
        <v>2003</v>
      </c>
      <c r="E78" s="65">
        <f>'[3]Table J'!H31</f>
        <v>2957</v>
      </c>
      <c r="F78" s="61">
        <f>'[3]Table J'!I31</f>
        <v>3293</v>
      </c>
      <c r="H78" s="61">
        <f>'[3]Table J'!E31</f>
        <v>4426</v>
      </c>
    </row>
    <row r="79" spans="4:8" ht="15.75" x14ac:dyDescent="0.25">
      <c r="D79" s="10">
        <v>2004</v>
      </c>
      <c r="E79" s="65">
        <f>'[3]Table J'!H32</f>
        <v>2766</v>
      </c>
      <c r="F79" s="61">
        <f>'[3]Table J'!I32</f>
        <v>3074</v>
      </c>
      <c r="H79" s="61">
        <f>'[3]Table J'!E32</f>
        <v>4373</v>
      </c>
    </row>
    <row r="80" spans="4:8" ht="15.75" x14ac:dyDescent="0.25">
      <c r="D80" s="10">
        <v>2005</v>
      </c>
      <c r="E80" s="65">
        <f>'[3]Table J'!H33</f>
        <v>2666</v>
      </c>
      <c r="F80" s="61">
        <f>'[3]Table J'!I33</f>
        <v>2952</v>
      </c>
      <c r="H80" s="61">
        <f>'[3]Table J'!E33</f>
        <v>4389</v>
      </c>
    </row>
    <row r="81" spans="3:8" ht="15.75" x14ac:dyDescent="0.25">
      <c r="D81" s="10">
        <v>2006</v>
      </c>
      <c r="E81" s="65">
        <f>'[3]Table J'!H34</f>
        <v>2635</v>
      </c>
      <c r="F81" s="61">
        <f>'[3]Table J'!I34</f>
        <v>2949</v>
      </c>
      <c r="H81" s="61">
        <f>'[3]Table J'!E34</f>
        <v>4304</v>
      </c>
    </row>
    <row r="82" spans="3:8" ht="15.75" x14ac:dyDescent="0.25">
      <c r="C82" s="65"/>
      <c r="D82" s="10">
        <v>2007</v>
      </c>
      <c r="E82" s="65">
        <f>'[3]Table J'!H35</f>
        <v>2385</v>
      </c>
      <c r="F82" s="61">
        <f>'[3]Table J'!I35</f>
        <v>2666</v>
      </c>
      <c r="H82" s="61">
        <f>'[3]Table J'!E35</f>
        <v>3902</v>
      </c>
    </row>
    <row r="83" spans="3:8" ht="15.75" x14ac:dyDescent="0.25">
      <c r="C83" s="65"/>
      <c r="D83" s="10">
        <v>2008</v>
      </c>
      <c r="E83" s="65">
        <f>'[3]Table J'!H36</f>
        <v>2575</v>
      </c>
      <c r="F83" s="61">
        <f>'[3]Table J'!I36</f>
        <v>2845</v>
      </c>
      <c r="H83" s="61">
        <f>'[3]Table J'!E36</f>
        <v>3656</v>
      </c>
    </row>
    <row r="84" spans="3:8" ht="15.75" x14ac:dyDescent="0.25">
      <c r="D84" s="10">
        <v>2009</v>
      </c>
      <c r="E84" s="65">
        <f>'[3]Table J'!H37</f>
        <v>2287</v>
      </c>
      <c r="F84" s="61">
        <f>'[3]Table J'!I37</f>
        <v>2503</v>
      </c>
      <c r="H84" s="61"/>
    </row>
    <row r="85" spans="3:8" ht="15.75" x14ac:dyDescent="0.25">
      <c r="D85" s="10">
        <v>2010</v>
      </c>
      <c r="E85" s="65">
        <f>'[3]Table J'!H38</f>
        <v>1969</v>
      </c>
      <c r="F85" s="61">
        <f>'[3]Table J'!I38</f>
        <v>2177</v>
      </c>
    </row>
    <row r="86" spans="3:8" ht="15.75" x14ac:dyDescent="0.25">
      <c r="D86" s="10">
        <v>2011</v>
      </c>
      <c r="E86" s="65">
        <f>'[3]Table J'!H39</f>
        <v>1880</v>
      </c>
      <c r="F86" s="61">
        <f>'[3]Table J'!I39</f>
        <v>2065</v>
      </c>
    </row>
    <row r="87" spans="3:8" ht="15.75" x14ac:dyDescent="0.25">
      <c r="D87" s="10">
        <v>2012</v>
      </c>
      <c r="E87" s="65">
        <f>'[3]Table J'!H40</f>
        <v>1980</v>
      </c>
      <c r="F87" s="61">
        <f>'[3]Table J'!I40</f>
        <v>2158</v>
      </c>
    </row>
  </sheetData>
  <pageMargins left="0.75" right="0.75" top="0.72" bottom="0.69" header="0.5" footer="0.5"/>
  <pageSetup paperSize="9" scale="49" orientation="portrait" r:id="rId1"/>
  <headerFooter alignWithMargins="0">
    <oddFooter>&amp;L&amp;F  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Figure1</vt:lpstr>
      <vt:lpstr>Figures 2&amp;3</vt:lpstr>
      <vt:lpstr>Figures 4&amp;5</vt:lpstr>
      <vt:lpstr>Figure6</vt:lpstr>
      <vt:lpstr>Figure7</vt:lpstr>
      <vt:lpstr>Fig 8a Headline targets</vt:lpstr>
      <vt:lpstr>Fig 8b Other targets</vt:lpstr>
      <vt:lpstr>Figure 9</vt:lpstr>
      <vt:lpstr>Figure10</vt:lpstr>
      <vt:lpstr>'Fig 8a Headline targets'!Print_Area</vt:lpstr>
      <vt:lpstr>'Fig 8b Other targets'!Print_Area</vt:lpstr>
      <vt:lpstr>Figure6!Print_Area</vt:lpstr>
      <vt:lpstr>Figure7!Print_Area</vt:lpstr>
      <vt:lpstr>'Figures 4&amp;5'!Print_Area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Knight</dc:creator>
  <cp:lastModifiedBy>Andrew Knight</cp:lastModifiedBy>
  <cp:lastPrinted>2024-10-18T14:24:19Z</cp:lastPrinted>
  <dcterms:created xsi:type="dcterms:W3CDTF">2024-10-18T12:59:56Z</dcterms:created>
  <dcterms:modified xsi:type="dcterms:W3CDTF">2024-10-24T12:46:21Z</dcterms:modified>
</cp:coreProperties>
</file>