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5205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'!$A$1:$U$71</definedName>
    <definedName name="_xlnm.Print_Area" localSheetId="3">'T10.2-10.3'!$A$1:$N$70</definedName>
    <definedName name="_xlnm.Print_Area" localSheetId="4">'T10.4-10.5'!$A$1:$K$63</definedName>
    <definedName name="_xlnm.Print_Area" localSheetId="5">'T10.6'!$A$1:$AD$120</definedName>
    <definedName name="_xlnm.Print_Area" localSheetId="7">'T10.7-10.8'!$A$1:$AC$78</definedName>
  </definedNames>
  <calcPr fullCalcOnLoad="1"/>
</workbook>
</file>

<file path=xl/sharedStrings.xml><?xml version="1.0" encoding="utf-8"?>
<sst xmlns="http://schemas.openxmlformats.org/spreadsheetml/2006/main" count="452" uniqueCount="329">
  <si>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</si>
  <si>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</si>
  <si>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</si>
  <si>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</si>
  <si>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</si>
  <si>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</si>
  <si>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</si>
  <si>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</si>
  <si>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</si>
  <si>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</si>
  <si>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</si>
  <si>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</si>
  <si>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</si>
  <si>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</si>
  <si>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</si>
  <si>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</si>
  <si>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</si>
  <si>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</si>
  <si>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</si>
  <si>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</si>
  <si>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</si>
  <si>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</si>
  <si>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</si>
  <si>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</si>
  <si>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</si>
  <si>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</si>
  <si>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</si>
  <si>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</si>
  <si>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</si>
  <si>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</si>
  <si>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</si>
  <si>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</si>
  <si>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</si>
  <si>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</si>
  <si>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</si>
  <si>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</si>
  <si>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</si>
  <si>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</si>
  <si>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</si>
  <si>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</si>
  <si>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</si>
  <si>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</si>
  <si>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</si>
  <si>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</si>
  <si>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</si>
  <si>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</si>
  <si>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</si>
  <si>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</si>
  <si>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</si>
  <si>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</si>
  <si>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</si>
  <si>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</si>
  <si>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</si>
  <si>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</si>
  <si>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</si>
  <si>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</si>
  <si>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</si>
  <si>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</si>
  <si>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</si>
  <si>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</si>
  <si>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</si>
  <si>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</si>
  <si>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</si>
  <si>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</si>
  <si>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</si>
  <si>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</si>
  <si>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</si>
  <si>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</si>
  <si>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</si>
  <si>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</si>
  <si>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</si>
  <si>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</si>
  <si>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</si>
  <si>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</si>
  <si>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</si>
  <si>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</si>
  <si>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</si>
  <si>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</si>
  <si>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</si>
  <si>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</si>
  <si>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</si>
  <si>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</si>
  <si>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</si>
  <si>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</si>
  <si>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</si>
  <si>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</si>
  <si>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</si>
  <si>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</si>
  <si>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</si>
  <si>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</si>
  <si>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</si>
  <si>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</si>
  <si>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</si>
  <si>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</si>
  <si>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</si>
  <si>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</si>
  <si>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</si>
  <si>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</si>
  <si>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</si>
  <si>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</si>
  <si>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</si>
  <si>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</si>
  <si>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</si>
  <si>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</si>
  <si>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2003-04</t>
  </si>
  <si>
    <t xml:space="preserve">Network and traffic management 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</si>
  <si>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</si>
  <si>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</si>
  <si>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</si>
  <si>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</si>
  <si>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</si>
  <si>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</si>
  <si>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</si>
  <si>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</si>
  <si>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</si>
  <si>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</si>
  <si>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</si>
  <si>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</si>
  <si>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</si>
  <si>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</si>
  <si>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</si>
  <si>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</si>
  <si>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</si>
  <si>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</si>
  <si>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</si>
  <si>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</si>
  <si>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</si>
  <si>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</si>
  <si>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</si>
  <si>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</si>
  <si>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</si>
  <si>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</si>
  <si>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</si>
  <si>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</si>
  <si>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</si>
  <si>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</si>
  <si>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</si>
  <si>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</si>
  <si>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</si>
  <si>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</si>
  <si>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</si>
  <si>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</si>
  <si>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</si>
  <si>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</si>
  <si>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</si>
  <si>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</si>
  <si>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</si>
  <si>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</si>
  <si>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</si>
  <si>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</si>
  <si>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</si>
  <si>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</si>
  <si>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t xml:space="preserve">                           </t>
  </si>
  <si>
    <t>Local     Authority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</si>
  <si>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</si>
  <si>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</si>
  <si>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</si>
  <si>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</si>
  <si>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</si>
  <si>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</si>
  <si>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</si>
  <si>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</si>
  <si>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</si>
  <si>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</si>
  <si>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</si>
  <si>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Network and Traffic Management</t>
  </si>
  <si>
    <t>Bridges</t>
  </si>
  <si>
    <t>Parking services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</si>
  <si>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</si>
  <si>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</si>
  <si>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</si>
  <si>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</si>
  <si>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t>-10</t>
  </si>
  <si>
    <t>Total Ministers' resp. (sum of a and b)</t>
  </si>
  <si>
    <t>Construction</t>
  </si>
  <si>
    <t xml:space="preserve">      (other than school crossing patrols)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</si>
  <si>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</si>
  <si>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</si>
  <si>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</si>
  <si>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</si>
  <si>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</si>
  <si>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</si>
  <si>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</si>
  <si>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</si>
  <si>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</si>
  <si>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</si>
  <si>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</si>
  <si>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</si>
  <si>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</si>
  <si>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</si>
  <si>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</si>
  <si>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</si>
  <si>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</si>
  <si>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</si>
  <si>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</si>
  <si>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</si>
  <si>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</si>
  <si>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</si>
  <si>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</si>
  <si>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</si>
  <si>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</si>
  <si>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</si>
  <si>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</si>
  <si>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</si>
  <si>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</si>
  <si>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</si>
  <si>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</si>
  <si>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</si>
  <si>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</si>
  <si>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</si>
  <si>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</si>
  <si>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</si>
  <si>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</si>
  <si>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</si>
  <si>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</si>
  <si>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</si>
  <si>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</si>
  <si>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</si>
  <si>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</si>
  <si>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</si>
  <si>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</si>
  <si>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</si>
  <si>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</si>
  <si>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</si>
  <si>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</si>
  <si>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</si>
  <si>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</si>
  <si>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</si>
  <si>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</si>
  <si>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</si>
  <si>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</si>
  <si>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</si>
  <si>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2010-12</t>
  </si>
  <si>
    <t>Constant prices - Adjusted for general inflation using all items RPI</t>
  </si>
  <si>
    <t>Major public transport projects</t>
  </si>
  <si>
    <t>13.    From 2001-02 onwards these figures are on an accruals basis and for the years prior to 2001-02 are on a cash basis but do not include depreciation</t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</si>
  <si>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</si>
  <si>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</si>
  <si>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</si>
  <si>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</si>
  <si>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</si>
  <si>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</si>
  <si>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</si>
  <si>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</si>
  <si>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</si>
  <si>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</si>
  <si>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</si>
  <si>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</si>
  <si>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</si>
  <si>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</si>
  <si>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</si>
  <si>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</si>
  <si>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</si>
  <si>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</si>
  <si>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</si>
  <si>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</si>
  <si>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</si>
  <si>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</si>
  <si>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</si>
  <si>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</si>
  <si>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</si>
  <si>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</si>
  <si>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</si>
  <si>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</si>
  <si>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</si>
  <si>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</si>
  <si>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</si>
  <si>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</si>
  <si>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</si>
  <si>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t>[1.40]</t>
  </si>
  <si>
    <r>
      <t xml:space="preserve">2014-16 </t>
    </r>
    <r>
      <rPr>
        <b/>
        <vertAlign val="superscript"/>
        <sz val="12"/>
        <rFont val="Arial"/>
        <family val="2"/>
      </rPr>
      <t>3</t>
    </r>
  </si>
  <si>
    <t>3.  ONS have changed the reporting period from calendar years to financial years . Users should exercise caution when making comparisons with previous years.</t>
  </si>
  <si>
    <t>-17</t>
  </si>
  <si>
    <r>
      <t xml:space="preserve">2015-17 </t>
    </r>
    <r>
      <rPr>
        <b/>
        <vertAlign val="superscript"/>
        <sz val="12"/>
        <rFont val="Arial"/>
        <family val="2"/>
      </rPr>
      <t>3</t>
    </r>
  </si>
  <si>
    <t>3. The Forth Bridge Operating Contract commenced on 1 June 2015</t>
  </si>
  <si>
    <r>
      <t xml:space="preserve">Forth Bridges Operating Company </t>
    </r>
    <r>
      <rPr>
        <vertAlign val="superscript"/>
        <sz val="12"/>
        <rFont val="Arial"/>
        <family val="2"/>
      </rPr>
      <t>3</t>
    </r>
  </si>
  <si>
    <t>[1.30]</t>
  </si>
  <si>
    <t>Total Expenditure to be met from Capital Resources</t>
  </si>
  <si>
    <t>-18</t>
  </si>
  <si>
    <r>
      <t xml:space="preserve">2016-18 </t>
    </r>
    <r>
      <rPr>
        <b/>
        <vertAlign val="superscript"/>
        <sz val="12"/>
        <rFont val="Arial"/>
        <family val="2"/>
      </rPr>
      <t>3</t>
    </r>
  </si>
  <si>
    <t>Unhide rows and update index</t>
  </si>
  <si>
    <t xml:space="preserve">Net revenue expenditure on roads and transport (excluding loan charges) by Councils , by type, 2017-18 </t>
  </si>
  <si>
    <t xml:space="preserve">              ..</t>
  </si>
  <si>
    <t>1.   Includes all costs related to the construction of Major Road Projects.</t>
  </si>
  <si>
    <t>3.   Includes all costs in relation to Roads and Bridges Network Strengthening and Minor Improvements that are not classed as Capitalised Maintenance.</t>
  </si>
  <si>
    <t xml:space="preserve">2.   Includes all costs in relation to the reconstruction and overlay of road network. Figures for  2001/02 - 2007/08 have been moved to current expenditure </t>
  </si>
  <si>
    <t xml:space="preserve">      to reflect changes in recording practices.</t>
  </si>
  <si>
    <t xml:space="preserve">      Figures for 2008-09 onwards have been amended to include money moved from capital to current expenditure to reflect changes to recording practices.</t>
  </si>
  <si>
    <t xml:space="preserve">      support to Local Authorities (prior to 2007).</t>
  </si>
  <si>
    <t xml:space="preserve">      for Network Rail in Scotland (which was previously the British Waterways renamed Scottish Canals following split.responsibility of the Department for Transport). </t>
  </si>
  <si>
    <t xml:space="preserve">      schemes included £1.7m transitional aid via s38 of the Transport Scotland Act 2001. (NB 2012/13 spend included £13m transitional aid in total.)</t>
  </si>
  <si>
    <t>-19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</si>
  <si>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 Operating Companies1, 2017-18</t>
    </r>
  </si>
  <si>
    <t>Index: 2008=100</t>
  </si>
  <si>
    <t>[1.10]</t>
  </si>
  <si>
    <t xml:space="preserve"> Net expenditure on management and maintenance of motorways and trunk roads by Operating Companies, 2017-18</t>
  </si>
  <si>
    <t>Service breakdown of Local Authorities' gross capital expenditure 2018-19</t>
  </si>
  <si>
    <t>Gross capital account expenditure on local authority roads and transport by Councils and Boards, by type, 2018-19</t>
  </si>
  <si>
    <t xml:space="preserve">New construction and improvement </t>
  </si>
  <si>
    <t xml:space="preserve">Other investment 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</si>
  <si>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local government expenditure on Roads and Transport</t>
    </r>
  </si>
  <si>
    <t>Total Gross Capital Expenditure</t>
  </si>
  <si>
    <t>Total Net Revenue Expenditure</t>
  </si>
  <si>
    <t>Source: Expenditure on a and b above provided by Transport Scotland - Not National Statistics; Local Government figures are from Scottish Government CR Final and LFR 05 respectively</t>
  </si>
  <si>
    <r>
      <t>Table 10.3:</t>
    </r>
    <r>
      <rPr>
        <sz val="13"/>
        <rFont val="Arial"/>
        <family val="2"/>
      </rPr>
      <t xml:space="preserve"> Local government net revenue expenditure on Roads and Transport, excluding loan charges, in 2018-19 by subservice and local authority, £ thousands </t>
    </r>
    <r>
      <rPr>
        <vertAlign val="superscript"/>
        <sz val="13"/>
        <rFont val="Arial"/>
        <family val="2"/>
      </rPr>
      <t>1</t>
    </r>
  </si>
  <si>
    <t>1. Support services costs, such as IT, HR, Legal etc., are included under the relevant subservice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</si>
  <si>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Scottish Government Local Financial Returns 2018-19, LFR 05</t>
    </r>
  </si>
  <si>
    <t>Local Authority</t>
  </si>
  <si>
    <r>
      <t xml:space="preserve">Non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Local Authority</t>
    </r>
  </si>
  <si>
    <r>
      <t xml:space="preserve">Table 10.4: </t>
    </r>
    <r>
      <rPr>
        <sz val="13"/>
        <rFont val="Arial"/>
        <family val="2"/>
      </rPr>
      <t xml:space="preserve">Service breakdown of local authorities' total expenditure on Roads and Transport to be met from capital resources in 2018-19, £ thousands </t>
    </r>
    <r>
      <rPr>
        <vertAlign val="superscript"/>
        <sz val="13"/>
        <rFont val="Arial"/>
        <family val="2"/>
      </rPr>
      <t>1</t>
    </r>
  </si>
  <si>
    <t>Source: Scottish Government CR Final 2018-19</t>
  </si>
  <si>
    <t>Consented Borrowing</t>
  </si>
  <si>
    <r>
      <t xml:space="preserve">Table 10.5: </t>
    </r>
    <r>
      <rPr>
        <sz val="13"/>
        <rFont val="Arial"/>
        <family val="2"/>
      </rPr>
      <t xml:space="preserve">Local government total expenditure on Roads and Transport to be met from capital resources in 2018-19 by subservice and local authority, £ thousands </t>
    </r>
    <r>
      <rPr>
        <vertAlign val="superscript"/>
        <sz val="13"/>
        <rFont val="Arial"/>
        <family val="2"/>
      </rPr>
      <t>1</t>
    </r>
  </si>
  <si>
    <r>
      <t>Local government gross capital expenditure on Roads and Transport</t>
    </r>
    <r>
      <rPr>
        <b/>
        <i/>
        <vertAlign val="superscript"/>
        <sz val="12"/>
        <rFont val="Arial"/>
        <family val="2"/>
      </rPr>
      <t xml:space="preserve"> </t>
    </r>
  </si>
  <si>
    <r>
      <t xml:space="preserve">Other </t>
    </r>
    <r>
      <rPr>
        <vertAlign val="superscript"/>
        <sz val="12"/>
        <rFont val="Arial"/>
        <family val="2"/>
      </rPr>
      <t>4</t>
    </r>
  </si>
  <si>
    <t xml:space="preserve">4.   Includes subsidies for the Community Transport Association, piers, harbours, road safety, safer routes to schools and additional concessionary fares </t>
  </si>
  <si>
    <r>
      <t xml:space="preserve">Local government net revenue expenditure on Roads and Transport, excluding loan charges </t>
    </r>
    <r>
      <rPr>
        <b/>
        <vertAlign val="superscript"/>
        <sz val="12"/>
        <rFont val="Arial"/>
        <family val="2"/>
      </rPr>
      <t>5, 6</t>
    </r>
  </si>
  <si>
    <t>5.  The revenue account figures are reported on an accruals basis (i.e. reflected in the accounts of the period in which they take place).</t>
  </si>
  <si>
    <t>6.   Includes support for LA and non-LA transport undertakings.</t>
  </si>
  <si>
    <r>
      <t xml:space="preserve">Scottish Canals </t>
    </r>
    <r>
      <rPr>
        <vertAlign val="superscript"/>
        <sz val="12"/>
        <rFont val="Arial"/>
        <family val="2"/>
      </rPr>
      <t>7</t>
    </r>
  </si>
  <si>
    <r>
      <t xml:space="preserve">Rail Services in Scotland </t>
    </r>
    <r>
      <rPr>
        <vertAlign val="superscript"/>
        <sz val="12"/>
        <rFont val="Arial"/>
        <family val="2"/>
      </rPr>
      <t>7</t>
    </r>
  </si>
  <si>
    <t xml:space="preserve">7. SG took responsibility for these areas in 2001-02.  In respect of rail services in Scotland for rail passenger services, and from 2006-07 it includes funding </t>
  </si>
  <si>
    <t>8.  Separate figures for each of these categories were not available prior to 2003 -04</t>
  </si>
  <si>
    <r>
      <t xml:space="preserve">Northern Isles Ferries </t>
    </r>
    <r>
      <rPr>
        <vertAlign val="superscript"/>
        <sz val="12"/>
        <rFont val="Arial"/>
        <family val="2"/>
      </rPr>
      <t>8</t>
    </r>
  </si>
  <si>
    <r>
      <t xml:space="preserve">Bus Service Operators Grant </t>
    </r>
    <r>
      <rPr>
        <vertAlign val="superscript"/>
        <sz val="12"/>
        <rFont val="Arial"/>
        <family val="2"/>
      </rPr>
      <t>8</t>
    </r>
  </si>
  <si>
    <r>
      <t xml:space="preserve">Freight Facilities Grant </t>
    </r>
    <r>
      <rPr>
        <vertAlign val="superscript"/>
        <sz val="12"/>
        <rFont val="Arial"/>
        <family val="2"/>
      </rPr>
      <t>8</t>
    </r>
  </si>
  <si>
    <r>
      <t xml:space="preserve">Integrated Transport Fund </t>
    </r>
    <r>
      <rPr>
        <vertAlign val="superscript"/>
        <sz val="12"/>
        <rFont val="Arial"/>
        <family val="2"/>
      </rPr>
      <t>8</t>
    </r>
  </si>
  <si>
    <t>9. The NCT schemes were introduced in April 2006. From April 2010 NCT electronic (Smartcards) required on-board Smartcard equipment.  2013/14 NCT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</si>
  <si>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9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</si>
</sst>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_)"/>
    <numFmt numFmtId="195" formatCode="&quot;[&quot;0.0&quot;0&quot;&quot;]&quot;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8.85"/>
      <color indexed="8"/>
      <name val="Arial"/>
      <family val="2"/>
    </font>
    <font>
      <b/>
      <i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194" fontId="37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/>
    </xf>
    <xf numFmtId="0" fontId="23" fillId="0" borderId="0" xfId="0" applyFont="1" applyFill="1" applyBorder="1" applyAlignment="1">
      <alignment/>
    </xf>
    <xf numFmtId="168" fontId="2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26" fillId="0" borderId="12" xfId="42" applyNumberFormat="1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3" fontId="26" fillId="0" borderId="0" xfId="42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6" fontId="28" fillId="0" borderId="0" xfId="0" applyNumberFormat="1" applyFont="1" applyFill="1" applyAlignment="1">
      <alignment/>
    </xf>
    <xf numFmtId="8" fontId="27" fillId="0" borderId="0" xfId="0" applyNumberFormat="1" applyFont="1" applyFill="1" applyAlignment="1">
      <alignment/>
    </xf>
    <xf numFmtId="6" fontId="27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29" fillId="0" borderId="12" xfId="0" applyNumberFormat="1" applyFont="1" applyBorder="1" applyAlignment="1">
      <alignment horizontal="left"/>
    </xf>
    <xf numFmtId="2" fontId="30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29" fillId="0" borderId="12" xfId="0" applyNumberFormat="1" applyFont="1" applyBorder="1" applyAlignment="1">
      <alignment horizontal="right" wrapText="1"/>
    </xf>
    <xf numFmtId="2" fontId="29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1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2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0" fontId="32" fillId="0" borderId="13" xfId="0" applyFont="1" applyBorder="1" applyAlignment="1">
      <alignment horizontal="right"/>
    </xf>
    <xf numFmtId="0" fontId="32" fillId="0" borderId="13" xfId="0" applyFont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18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2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2" fontId="5" fillId="0" borderId="0" xfId="0" applyNumberFormat="1" applyFont="1" applyAlignment="1">
      <alignment/>
    </xf>
    <xf numFmtId="0" fontId="35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4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36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6" fontId="85" fillId="0" borderId="0" xfId="0" applyNumberFormat="1" applyFont="1" applyAlignment="1">
      <alignment/>
    </xf>
    <xf numFmtId="166" fontId="82" fillId="0" borderId="0" xfId="0" applyNumberFormat="1" applyFont="1" applyAlignment="1">
      <alignment/>
    </xf>
    <xf numFmtId="166" fontId="82" fillId="0" borderId="12" xfId="0" applyNumberFormat="1" applyFont="1" applyBorder="1" applyAlignment="1">
      <alignment/>
    </xf>
    <xf numFmtId="168" fontId="82" fillId="0" borderId="0" xfId="42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quotePrefix="1">
      <alignment horizontal="left"/>
    </xf>
    <xf numFmtId="0" fontId="86" fillId="0" borderId="0" xfId="0" applyFont="1" applyAlignment="1">
      <alignment/>
    </xf>
    <xf numFmtId="41" fontId="82" fillId="0" borderId="0" xfId="0" applyNumberFormat="1" applyFont="1" applyFill="1" applyAlignment="1">
      <alignment/>
    </xf>
    <xf numFmtId="167" fontId="82" fillId="0" borderId="0" xfId="0" applyNumberFormat="1" applyFont="1" applyFill="1" applyAlignment="1">
      <alignment horizontal="right"/>
    </xf>
    <xf numFmtId="41" fontId="8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right"/>
    </xf>
    <xf numFmtId="3" fontId="4" fillId="0" borderId="12" xfId="42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4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3" fontId="87" fillId="0" borderId="11" xfId="0" applyNumberFormat="1" applyFont="1" applyFill="1" applyBorder="1" applyAlignment="1" applyProtection="1">
      <alignment horizontal="center" vertical="center" wrapText="1"/>
      <protection/>
    </xf>
    <xf numFmtId="0" fontId="87" fillId="0" borderId="11" xfId="0" applyFont="1" applyFill="1" applyBorder="1" applyAlignment="1" quotePrefix="1">
      <alignment horizontal="right"/>
    </xf>
    <xf numFmtId="0" fontId="87" fillId="0" borderId="0" xfId="0" applyFont="1" applyAlignment="1">
      <alignment horizontal="left" vertical="center"/>
    </xf>
    <xf numFmtId="0" fontId="88" fillId="0" borderId="0" xfId="0" applyFont="1" applyFill="1" applyAlignment="1">
      <alignment horizontal="right" vertical="center"/>
    </xf>
    <xf numFmtId="0" fontId="88" fillId="0" borderId="0" xfId="0" applyFont="1" applyFill="1" applyAlignment="1" quotePrefix="1">
      <alignment horizontal="right"/>
    </xf>
    <xf numFmtId="0" fontId="87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80" fontId="5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08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1"/>
          <c:w val="0.92025"/>
          <c:h val="0.917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'T10.6'!$S$2:$AD$2</c:f>
              <c:numCache/>
            </c:numRef>
          </c:cat>
          <c:val>
            <c:numRef>
              <c:f>'T10.6'!$S$4:$AD$4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'T10.6'!$S$2:$AD$2</c:f>
              <c:numCache/>
            </c:numRef>
          </c:cat>
          <c:val>
            <c:numRef>
              <c:f>'T10.6'!$S$14:$AD$14</c:f>
              <c:numCache/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07475"/>
          <c:w val="0.1637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2014 to December 2019 GB</a:t>
            </a:r>
          </a:p>
        </c:rich>
      </c:tx>
      <c:layout>
        <c:manualLayout>
          <c:xMode val="factor"/>
          <c:yMode val="factor"/>
          <c:x val="-0.04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5"/>
          <c:w val="0.951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10.6'!$A$155:$A$226</c:f>
              <c:strCach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strCache>
            </c:strRef>
          </c:cat>
          <c:val>
            <c:numRef>
              <c:f>'Calcs 10.6'!$B$155:$B$226</c:f>
              <c:numCache>
                <c:ptCount val="72"/>
                <c:pt idx="0">
                  <c:v>130.163805</c:v>
                </c:pt>
                <c:pt idx="1">
                  <c:v>128.99663500000003</c:v>
                </c:pt>
                <c:pt idx="2">
                  <c:v>128.61702400000001</c:v>
                </c:pt>
                <c:pt idx="3">
                  <c:v>128.794056</c:v>
                </c:pt>
                <c:pt idx="4">
                  <c:v>129.31913299999997</c:v>
                </c:pt>
                <c:pt idx="5">
                  <c:v>129.69879</c:v>
                </c:pt>
                <c:pt idx="6">
                  <c:v>131.12031332252138</c:v>
                </c:pt>
                <c:pt idx="7">
                  <c:v>129.26998619398003</c:v>
                </c:pt>
                <c:pt idx="8">
                  <c:v>128.51363951447328</c:v>
                </c:pt>
                <c:pt idx="9">
                  <c:v>126.75774663537119</c:v>
                </c:pt>
                <c:pt idx="10">
                  <c:v>122.4770685134171</c:v>
                </c:pt>
                <c:pt idx="11">
                  <c:v>116.22</c:v>
                </c:pt>
                <c:pt idx="12">
                  <c:v>108.45</c:v>
                </c:pt>
                <c:pt idx="13">
                  <c:v>107.19525562477767</c:v>
                </c:pt>
                <c:pt idx="14">
                  <c:v>111.0420528125703</c:v>
                </c:pt>
                <c:pt idx="15">
                  <c:v>112.54747322161757</c:v>
                </c:pt>
                <c:pt idx="16">
                  <c:v>115.74955790764177</c:v>
                </c:pt>
                <c:pt idx="17">
                  <c:v>116.39630253982509</c:v>
                </c:pt>
                <c:pt idx="18">
                  <c:v>116.40329866923989</c:v>
                </c:pt>
                <c:pt idx="19">
                  <c:v>114.4823815894187</c:v>
                </c:pt>
                <c:pt idx="20">
                  <c:v>111.49316544650968</c:v>
                </c:pt>
                <c:pt idx="21">
                  <c:v>108.9681925453667</c:v>
                </c:pt>
                <c:pt idx="22">
                  <c:v>107.24</c:v>
                </c:pt>
                <c:pt idx="23">
                  <c:v>103.67939692928786</c:v>
                </c:pt>
                <c:pt idx="24">
                  <c:v>101.74238646628896</c:v>
                </c:pt>
                <c:pt idx="25">
                  <c:v>101.4025375718214</c:v>
                </c:pt>
                <c:pt idx="26">
                  <c:v>101.72685884394333</c:v>
                </c:pt>
                <c:pt idx="27">
                  <c:v>106.44284560816905</c:v>
                </c:pt>
                <c:pt idx="28">
                  <c:v>108.43411239403076</c:v>
                </c:pt>
                <c:pt idx="29">
                  <c:v>110.96341401246198</c:v>
                </c:pt>
                <c:pt idx="30">
                  <c:v>111.66290536362959</c:v>
                </c:pt>
                <c:pt idx="31">
                  <c:v>109.04960402185078</c:v>
                </c:pt>
                <c:pt idx="32">
                  <c:v>111.21109967971043</c:v>
                </c:pt>
                <c:pt idx="33">
                  <c:v>113.55512394232454</c:v>
                </c:pt>
                <c:pt idx="34">
                  <c:v>115.88441626191991</c:v>
                </c:pt>
                <c:pt idx="35">
                  <c:v>114.07237962180028</c:v>
                </c:pt>
                <c:pt idx="36">
                  <c:v>118.6949819804314</c:v>
                </c:pt>
                <c:pt idx="37">
                  <c:v>119.86249365467899</c:v>
                </c:pt>
                <c:pt idx="38">
                  <c:v>119.39</c:v>
                </c:pt>
                <c:pt idx="39">
                  <c:v>117.30161929557933</c:v>
                </c:pt>
                <c:pt idx="40">
                  <c:v>115.52119641367757</c:v>
                </c:pt>
                <c:pt idx="41">
                  <c:v>115.54842345179736</c:v>
                </c:pt>
                <c:pt idx="42">
                  <c:v>113.90453891802687</c:v>
                </c:pt>
                <c:pt idx="43">
                  <c:v>115.64066330084985</c:v>
                </c:pt>
                <c:pt idx="44">
                  <c:v>118.9338126051533</c:v>
                </c:pt>
                <c:pt idx="45">
                  <c:v>117.15004263590676</c:v>
                </c:pt>
                <c:pt idx="46">
                  <c:v>119.12486065179394</c:v>
                </c:pt>
                <c:pt idx="47">
                  <c:v>119.99395848164082</c:v>
                </c:pt>
                <c:pt idx="48">
                  <c:v>121.16115017585402</c:v>
                </c:pt>
                <c:pt idx="49">
                  <c:v>121.44174087831497</c:v>
                </c:pt>
                <c:pt idx="50">
                  <c:v>119.10934065825049</c:v>
                </c:pt>
                <c:pt idx="51">
                  <c:v>120.57402320978301</c:v>
                </c:pt>
                <c:pt idx="52">
                  <c:v>124.66952596204509</c:v>
                </c:pt>
                <c:pt idx="53">
                  <c:v>127.94497893990926</c:v>
                </c:pt>
                <c:pt idx="54">
                  <c:v>127.61783494655224</c:v>
                </c:pt>
                <c:pt idx="55">
                  <c:v>128.61607556446174</c:v>
                </c:pt>
                <c:pt idx="56">
                  <c:v>130.75124439175903</c:v>
                </c:pt>
                <c:pt idx="57">
                  <c:v>130.88156036733116</c:v>
                </c:pt>
                <c:pt idx="58">
                  <c:v>128.61109268958873</c:v>
                </c:pt>
                <c:pt idx="59">
                  <c:v>120.97308660849616</c:v>
                </c:pt>
                <c:pt idx="60">
                  <c:v>119.45654401687585</c:v>
                </c:pt>
                <c:pt idx="61">
                  <c:v>118.85497628714059</c:v>
                </c:pt>
                <c:pt idx="62">
                  <c:v>120.411893804137</c:v>
                </c:pt>
                <c:pt idx="63">
                  <c:v>124.09554601739137</c:v>
                </c:pt>
                <c:pt idx="64">
                  <c:v>128.06936805155308</c:v>
                </c:pt>
                <c:pt idx="65">
                  <c:v>127.63025546430912</c:v>
                </c:pt>
                <c:pt idx="66">
                  <c:v>127.38444123948818</c:v>
                </c:pt>
                <c:pt idx="67">
                  <c:v>128.50965250850726</c:v>
                </c:pt>
                <c:pt idx="68">
                  <c:v>126.99454306314246</c:v>
                </c:pt>
                <c:pt idx="69">
                  <c:v>127.06862438007403</c:v>
                </c:pt>
                <c:pt idx="70">
                  <c:v>125.64531106170166</c:v>
                </c:pt>
                <c:pt idx="71">
                  <c:v>124.41482605562705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10.6'!$A$155:$A$226</c:f>
              <c:strCach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strCache>
            </c:strRef>
          </c:cat>
          <c:val>
            <c:numRef>
              <c:f>'Calcs 10.6'!$C$155:$C$226</c:f>
              <c:numCache>
                <c:ptCount val="72"/>
                <c:pt idx="0">
                  <c:v>138.106687</c:v>
                </c:pt>
                <c:pt idx="1">
                  <c:v>136.65356</c:v>
                </c:pt>
                <c:pt idx="2">
                  <c:v>136.03000400000002</c:v>
                </c:pt>
                <c:pt idx="3">
                  <c:v>135.86773699999998</c:v>
                </c:pt>
                <c:pt idx="4">
                  <c:v>136.103889</c:v>
                </c:pt>
                <c:pt idx="5">
                  <c:v>135.413598</c:v>
                </c:pt>
                <c:pt idx="6">
                  <c:v>136.00770251585504</c:v>
                </c:pt>
                <c:pt idx="7">
                  <c:v>133.61397856642014</c:v>
                </c:pt>
                <c:pt idx="8">
                  <c:v>133.07131880571035</c:v>
                </c:pt>
                <c:pt idx="9">
                  <c:v>131.0819765451586</c:v>
                </c:pt>
                <c:pt idx="10">
                  <c:v>127.17997624801116</c:v>
                </c:pt>
                <c:pt idx="11">
                  <c:v>122.37</c:v>
                </c:pt>
                <c:pt idx="12">
                  <c:v>115.85</c:v>
                </c:pt>
                <c:pt idx="13">
                  <c:v>114.60482432705925</c:v>
                </c:pt>
                <c:pt idx="14">
                  <c:v>118.21098075553682</c:v>
                </c:pt>
                <c:pt idx="15">
                  <c:v>119.09091328262988</c:v>
                </c:pt>
                <c:pt idx="16">
                  <c:v>120.9674548009347</c:v>
                </c:pt>
                <c:pt idx="17">
                  <c:v>121.24244809918015</c:v>
                </c:pt>
                <c:pt idx="18">
                  <c:v>118.73215718132138</c:v>
                </c:pt>
                <c:pt idx="19">
                  <c:v>111.70248786533506</c:v>
                </c:pt>
                <c:pt idx="20">
                  <c:v>109.81140500000002</c:v>
                </c:pt>
                <c:pt idx="21">
                  <c:v>110.77926596111021</c:v>
                </c:pt>
                <c:pt idx="22">
                  <c:v>110.12</c:v>
                </c:pt>
                <c:pt idx="23">
                  <c:v>107.76825000000002</c:v>
                </c:pt>
                <c:pt idx="24">
                  <c:v>102.52259600000002</c:v>
                </c:pt>
                <c:pt idx="25">
                  <c:v>101.020909</c:v>
                </c:pt>
                <c:pt idx="26">
                  <c:v>102.399034</c:v>
                </c:pt>
                <c:pt idx="27">
                  <c:v>106.943421</c:v>
                </c:pt>
                <c:pt idx="28">
                  <c:v>109.07089400000002</c:v>
                </c:pt>
                <c:pt idx="29">
                  <c:v>111.856993</c:v>
                </c:pt>
                <c:pt idx="30">
                  <c:v>112.65084500000002</c:v>
                </c:pt>
                <c:pt idx="31">
                  <c:v>110.68451</c:v>
                </c:pt>
                <c:pt idx="32">
                  <c:v>113.23174</c:v>
                </c:pt>
                <c:pt idx="33">
                  <c:v>115.64206800000001</c:v>
                </c:pt>
                <c:pt idx="34">
                  <c:v>118.36027900000002</c:v>
                </c:pt>
                <c:pt idx="35">
                  <c:v>117.16027500000001</c:v>
                </c:pt>
                <c:pt idx="36">
                  <c:v>121.99151200000001</c:v>
                </c:pt>
                <c:pt idx="37">
                  <c:v>122.79895400000001</c:v>
                </c:pt>
                <c:pt idx="38">
                  <c:v>122.34</c:v>
                </c:pt>
                <c:pt idx="39">
                  <c:v>119.89196800000002</c:v>
                </c:pt>
                <c:pt idx="40">
                  <c:v>117.398356</c:v>
                </c:pt>
                <c:pt idx="41">
                  <c:v>117.53635100000001</c:v>
                </c:pt>
                <c:pt idx="42">
                  <c:v>115.39712500000002</c:v>
                </c:pt>
                <c:pt idx="43">
                  <c:v>117.34635300000002</c:v>
                </c:pt>
                <c:pt idx="44">
                  <c:v>120.516535</c:v>
                </c:pt>
                <c:pt idx="45">
                  <c:v>120.34368400000002</c:v>
                </c:pt>
                <c:pt idx="46">
                  <c:v>122.71624100000002</c:v>
                </c:pt>
                <c:pt idx="47">
                  <c:v>119.99395848164082</c:v>
                </c:pt>
                <c:pt idx="48">
                  <c:v>124.55389200000002</c:v>
                </c:pt>
                <c:pt idx="49">
                  <c:v>124.66208400000001</c:v>
                </c:pt>
                <c:pt idx="50">
                  <c:v>122.79467300000002</c:v>
                </c:pt>
                <c:pt idx="51">
                  <c:v>124.15899500000002</c:v>
                </c:pt>
                <c:pt idx="52">
                  <c:v>128.290196</c:v>
                </c:pt>
                <c:pt idx="53">
                  <c:v>131.87631600000003</c:v>
                </c:pt>
                <c:pt idx="54">
                  <c:v>131.79739000000006</c:v>
                </c:pt>
                <c:pt idx="55">
                  <c:v>132.49018200000003</c:v>
                </c:pt>
                <c:pt idx="56">
                  <c:v>134.48279000000002</c:v>
                </c:pt>
                <c:pt idx="57">
                  <c:v>136.616613</c:v>
                </c:pt>
                <c:pt idx="58">
                  <c:v>137.05865400000002</c:v>
                </c:pt>
                <c:pt idx="59">
                  <c:v>131.004212</c:v>
                </c:pt>
                <c:pt idx="60">
                  <c:v>129.268337</c:v>
                </c:pt>
                <c:pt idx="61">
                  <c:v>128.93373100000002</c:v>
                </c:pt>
                <c:pt idx="62">
                  <c:v>130.71726200000003</c:v>
                </c:pt>
                <c:pt idx="63">
                  <c:v>132.85270000000003</c:v>
                </c:pt>
                <c:pt idx="64">
                  <c:v>135.32845200000003</c:v>
                </c:pt>
                <c:pt idx="65">
                  <c:v>133.39047800000003</c:v>
                </c:pt>
                <c:pt idx="66">
                  <c:v>131.760719</c:v>
                </c:pt>
                <c:pt idx="67">
                  <c:v>132.57667200000003</c:v>
                </c:pt>
                <c:pt idx="68">
                  <c:v>131.270388</c:v>
                </c:pt>
                <c:pt idx="69">
                  <c:v>131.89280200000002</c:v>
                </c:pt>
                <c:pt idx="70">
                  <c:v>130.283996</c:v>
                </c:pt>
                <c:pt idx="71">
                  <c:v>129.43001800000002</c:v>
                </c:pt>
              </c:numCache>
            </c:numRef>
          </c:val>
          <c:smooth val="0"/>
        </c:ser>
        <c:marker val="1"/>
        <c:axId val="62261851"/>
        <c:axId val="23485748"/>
      </c:lineChart>
      <c:dateAx>
        <c:axId val="622618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34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0225"/>
          <c:w val="0.157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38100</xdr:rowOff>
    </xdr:from>
    <xdr:to>
      <xdr:col>10</xdr:col>
      <xdr:colOff>0</xdr:colOff>
      <xdr:row>49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49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38100</xdr:rowOff>
    </xdr:from>
    <xdr:to>
      <xdr:col>8</xdr:col>
      <xdr:colOff>0</xdr:colOff>
      <xdr:row>49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38100</xdr:rowOff>
    </xdr:from>
    <xdr:to>
      <xdr:col>6</xdr:col>
      <xdr:colOff>0</xdr:colOff>
      <xdr:row>49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38100</xdr:rowOff>
    </xdr:from>
    <xdr:to>
      <xdr:col>6</xdr:col>
      <xdr:colOff>0</xdr:colOff>
      <xdr:row>49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38100</xdr:rowOff>
    </xdr:from>
    <xdr:to>
      <xdr:col>7</xdr:col>
      <xdr:colOff>0</xdr:colOff>
      <xdr:row>49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267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58</xdr:row>
      <xdr:rowOff>9525</xdr:rowOff>
    </xdr:from>
    <xdr:to>
      <xdr:col>28</xdr:col>
      <xdr:colOff>209550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1733550" y="10315575"/>
        <a:ext cx="8391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1600200</xdr:colOff>
      <xdr:row>90</xdr:row>
      <xdr:rowOff>57150</xdr:rowOff>
    </xdr:from>
    <xdr:to>
      <xdr:col>28</xdr:col>
      <xdr:colOff>9525</xdr:colOff>
      <xdr:row>119</xdr:row>
      <xdr:rowOff>85725</xdr:rowOff>
    </xdr:to>
    <xdr:graphicFrame>
      <xdr:nvGraphicFramePr>
        <xdr:cNvPr id="2" name="Chart 3"/>
        <xdr:cNvGraphicFramePr/>
      </xdr:nvGraphicFramePr>
      <xdr:xfrm>
        <a:off x="1600200" y="15821025"/>
        <a:ext cx="83248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59</v>
      </c>
    </row>
    <row r="2" ht="12.75">
      <c r="B2" s="18" t="s">
        <v>60</v>
      </c>
    </row>
    <row r="3" ht="12.75">
      <c r="B3" t="s">
        <v>61</v>
      </c>
    </row>
    <row r="4" ht="12.75">
      <c r="B4" t="s">
        <v>62</v>
      </c>
    </row>
    <row r="6" ht="12.75">
      <c r="B6" t="s">
        <v>63</v>
      </c>
    </row>
    <row r="7" ht="12.75">
      <c r="B7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</cols>
  <sheetData>
    <row r="1" spans="1:2" ht="20.25">
      <c r="A1" s="201" t="s">
        <v>254</v>
      </c>
      <c r="B1" s="202"/>
    </row>
    <row r="2" spans="1:2" ht="15">
      <c r="A2" s="203" t="s">
        <v>256</v>
      </c>
      <c r="B2" s="204" t="s">
        <v>255</v>
      </c>
    </row>
    <row r="3" spans="1:2" ht="15">
      <c r="A3" s="203" t="s">
        <v>257</v>
      </c>
      <c r="B3" s="204" t="s">
        <v>295</v>
      </c>
    </row>
    <row r="4" spans="1:2" ht="15">
      <c r="A4" s="203" t="s">
        <v>258</v>
      </c>
      <c r="B4" s="204" t="s">
        <v>281</v>
      </c>
    </row>
    <row r="5" spans="1:2" ht="15">
      <c r="A5" s="203" t="s">
        <v>259</v>
      </c>
      <c r="B5" s="204" t="s">
        <v>296</v>
      </c>
    </row>
    <row r="6" spans="1:2" ht="15">
      <c r="A6" s="203" t="s">
        <v>260</v>
      </c>
      <c r="B6" s="204" t="s">
        <v>297</v>
      </c>
    </row>
    <row r="7" spans="1:2" ht="15">
      <c r="A7" s="203" t="s">
        <v>261</v>
      </c>
      <c r="B7" s="204" t="s">
        <v>264</v>
      </c>
    </row>
    <row r="8" spans="1:2" ht="15">
      <c r="A8" s="203" t="s">
        <v>262</v>
      </c>
      <c r="B8" s="204" t="s">
        <v>265</v>
      </c>
    </row>
    <row r="9" spans="1:2" ht="15">
      <c r="A9" s="203" t="s">
        <v>263</v>
      </c>
      <c r="B9" s="204" t="s">
        <v>266</v>
      </c>
    </row>
    <row r="10" ht="15">
      <c r="A10" s="203"/>
    </row>
    <row r="11" ht="15">
      <c r="A11" s="203"/>
    </row>
    <row r="12" ht="15">
      <c r="A12" s="203"/>
    </row>
    <row r="13" ht="15">
      <c r="A13" s="203"/>
    </row>
    <row r="14" ht="15">
      <c r="A14" s="203"/>
    </row>
    <row r="15" ht="15">
      <c r="A15" s="203"/>
    </row>
    <row r="16" ht="15">
      <c r="A16" s="203"/>
    </row>
    <row r="17" ht="15">
      <c r="A17" s="203"/>
    </row>
    <row r="18" ht="15">
      <c r="A18" s="203"/>
    </row>
    <row r="19" ht="15">
      <c r="A19" s="203"/>
    </row>
    <row r="20" ht="15">
      <c r="A20" s="203"/>
    </row>
    <row r="21" ht="15">
      <c r="A21" s="203"/>
    </row>
    <row r="22" ht="15">
      <c r="A22" s="203"/>
    </row>
    <row r="23" ht="15">
      <c r="A23" s="203"/>
    </row>
    <row r="24" ht="15">
      <c r="A24" s="203"/>
    </row>
    <row r="25" ht="15">
      <c r="A25" s="203"/>
    </row>
    <row r="26" ht="15">
      <c r="A26" s="203"/>
    </row>
    <row r="27" ht="15">
      <c r="A27" s="203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71"/>
  <sheetViews>
    <sheetView zoomScale="80" zoomScaleNormal="80" zoomScalePageLayoutView="0" workbookViewId="0" topLeftCell="A1">
      <pane xSplit="1" ySplit="7" topLeftCell="B8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A1" sqref="A1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hidden="1" customWidth="1"/>
    <col min="8" max="8" width="8.28125" style="3" hidden="1" customWidth="1"/>
    <col min="9" max="9" width="8.8515625" style="3" hidden="1" customWidth="1"/>
    <col min="10" max="10" width="12.00390625" style="3" hidden="1" customWidth="1"/>
    <col min="11" max="11" width="8.7109375" style="3" customWidth="1"/>
    <col min="12" max="13" width="9.57421875" style="3" customWidth="1"/>
    <col min="14" max="14" width="9.28125" style="3" bestFit="1" customWidth="1"/>
    <col min="15" max="18" width="9.140625" style="3" customWidth="1"/>
    <col min="19" max="19" width="9.28125" style="3" bestFit="1" customWidth="1"/>
    <col min="20" max="20" width="9.140625" style="3" customWidth="1"/>
    <col min="21" max="21" width="9.8515625" style="3" bestFit="1" customWidth="1"/>
    <col min="22" max="22" width="9.7109375" style="3" bestFit="1" customWidth="1"/>
    <col min="23" max="23" width="10.421875" style="3" bestFit="1" customWidth="1"/>
    <col min="24" max="24" width="9.140625" style="3" customWidth="1"/>
    <col min="25" max="25" width="10.7109375" style="3" customWidth="1"/>
    <col min="26" max="16384" width="9.140625" style="3" customWidth="1"/>
  </cols>
  <sheetData>
    <row r="1" spans="1:13" ht="16.5">
      <c r="A1" s="110" t="s">
        <v>300</v>
      </c>
      <c r="B1" s="110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s="4" customFormat="1" ht="16.5">
      <c r="A2" s="111"/>
      <c r="B2" s="111"/>
      <c r="C2" s="5"/>
      <c r="D2" s="5"/>
      <c r="E2" s="5"/>
      <c r="F2" s="5"/>
      <c r="G2" s="5"/>
      <c r="M2" s="5"/>
      <c r="N2" s="78"/>
      <c r="O2" s="78"/>
      <c r="P2" s="78"/>
      <c r="Q2" s="78"/>
      <c r="R2" s="78"/>
      <c r="S2" s="78"/>
      <c r="T2" s="78"/>
    </row>
    <row r="3" spans="1:13" ht="5.25" customHeight="1">
      <c r="A3" s="64"/>
      <c r="B3" s="64"/>
      <c r="C3" s="64"/>
      <c r="D3" s="65"/>
      <c r="E3" s="65"/>
      <c r="F3" s="66"/>
      <c r="G3" s="63"/>
      <c r="H3" s="63"/>
      <c r="I3" s="63"/>
      <c r="J3" s="63"/>
      <c r="K3" s="63"/>
      <c r="L3" s="63"/>
      <c r="M3" s="63"/>
    </row>
    <row r="4" spans="1:21" ht="15.75">
      <c r="A4" s="16" t="s">
        <v>185</v>
      </c>
      <c r="B4" s="16"/>
      <c r="C4" s="132">
        <v>2000</v>
      </c>
      <c r="D4" s="132">
        <v>2001</v>
      </c>
      <c r="E4" s="132">
        <v>2002</v>
      </c>
      <c r="F4" s="132">
        <v>2003</v>
      </c>
      <c r="G4" s="132">
        <v>2004</v>
      </c>
      <c r="H4" s="132">
        <v>2005</v>
      </c>
      <c r="I4" s="132">
        <v>2006</v>
      </c>
      <c r="J4" s="132">
        <v>2007</v>
      </c>
      <c r="K4" s="133">
        <v>2008</v>
      </c>
      <c r="L4" s="132">
        <v>2009</v>
      </c>
      <c r="M4" s="132">
        <v>2010</v>
      </c>
      <c r="N4" s="132">
        <v>2011</v>
      </c>
      <c r="O4" s="132">
        <v>2012</v>
      </c>
      <c r="P4" s="132">
        <v>2013</v>
      </c>
      <c r="Q4" s="132">
        <v>2014</v>
      </c>
      <c r="R4" s="132">
        <v>2015</v>
      </c>
      <c r="S4" s="132">
        <v>2016</v>
      </c>
      <c r="T4" s="132">
        <v>2017</v>
      </c>
      <c r="U4" s="132">
        <v>2018</v>
      </c>
    </row>
    <row r="5" spans="1:21" ht="15.75" customHeight="1">
      <c r="A5" s="67"/>
      <c r="B5" s="67"/>
      <c r="C5" s="134" t="s">
        <v>108</v>
      </c>
      <c r="D5" s="134" t="s">
        <v>223</v>
      </c>
      <c r="E5" s="134" t="s">
        <v>109</v>
      </c>
      <c r="F5" s="134" t="s">
        <v>111</v>
      </c>
      <c r="G5" s="134" t="s">
        <v>120</v>
      </c>
      <c r="H5" s="134" t="s">
        <v>138</v>
      </c>
      <c r="I5" s="134" t="s">
        <v>142</v>
      </c>
      <c r="J5" s="134" t="s">
        <v>150</v>
      </c>
      <c r="K5" s="135" t="s">
        <v>158</v>
      </c>
      <c r="L5" s="134" t="s">
        <v>172</v>
      </c>
      <c r="M5" s="134" t="s">
        <v>184</v>
      </c>
      <c r="N5" s="134" t="s">
        <v>187</v>
      </c>
      <c r="O5" s="134" t="s">
        <v>224</v>
      </c>
      <c r="P5" s="134" t="s">
        <v>240</v>
      </c>
      <c r="Q5" s="134" t="s">
        <v>252</v>
      </c>
      <c r="R5" s="134" t="s">
        <v>268</v>
      </c>
      <c r="S5" s="134" t="s">
        <v>272</v>
      </c>
      <c r="T5" s="134" t="s">
        <v>278</v>
      </c>
      <c r="U5" s="134" t="s">
        <v>291</v>
      </c>
    </row>
    <row r="6" spans="1:21" ht="15.75">
      <c r="A6" s="2" t="s">
        <v>115</v>
      </c>
      <c r="B6" s="2"/>
      <c r="C6" s="4"/>
      <c r="D6" s="4"/>
      <c r="E6" s="4"/>
      <c r="F6" s="4"/>
      <c r="G6" s="68"/>
      <c r="H6" s="4"/>
      <c r="I6" s="4"/>
      <c r="J6" s="68"/>
      <c r="K6" s="68"/>
      <c r="L6" s="68"/>
      <c r="M6" s="68"/>
      <c r="N6" s="68"/>
      <c r="U6" s="68" t="s">
        <v>56</v>
      </c>
    </row>
    <row r="7" spans="1:13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.75">
      <c r="A8" s="2" t="s">
        <v>227</v>
      </c>
      <c r="B8" s="179">
        <v>13</v>
      </c>
      <c r="C8" s="4" t="s">
        <v>65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>
      <c r="A9" s="69" t="s">
        <v>151</v>
      </c>
      <c r="B9" s="69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1" ht="18">
      <c r="A10" s="70" t="s">
        <v>229</v>
      </c>
      <c r="B10" s="70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7">
        <v>95</v>
      </c>
      <c r="I10" s="7">
        <v>146</v>
      </c>
      <c r="J10" s="7">
        <v>132</v>
      </c>
      <c r="K10" s="7">
        <v>166</v>
      </c>
      <c r="L10" s="7">
        <v>258</v>
      </c>
      <c r="M10" s="7">
        <v>207</v>
      </c>
      <c r="N10" s="7">
        <v>45</v>
      </c>
      <c r="O10" s="7">
        <v>47</v>
      </c>
      <c r="P10" s="7">
        <v>101</v>
      </c>
      <c r="Q10" s="7">
        <v>76</v>
      </c>
      <c r="R10" s="7">
        <f>556-SUM(R11:R12)-141</f>
        <v>184</v>
      </c>
      <c r="S10" s="7">
        <v>320</v>
      </c>
      <c r="T10" s="22">
        <v>184</v>
      </c>
      <c r="U10" s="22">
        <v>158</v>
      </c>
    </row>
    <row r="11" spans="1:21" ht="15">
      <c r="A11" s="70" t="s">
        <v>182</v>
      </c>
      <c r="B11" s="70"/>
      <c r="C11" s="8" t="s">
        <v>44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7">
        <v>22</v>
      </c>
      <c r="L11" s="7">
        <v>30</v>
      </c>
      <c r="M11" s="7">
        <v>30</v>
      </c>
      <c r="N11" s="7">
        <v>152</v>
      </c>
      <c r="O11" s="7">
        <v>242</v>
      </c>
      <c r="P11" s="7">
        <v>193</v>
      </c>
      <c r="Q11" s="7">
        <v>232</v>
      </c>
      <c r="R11" s="7">
        <v>217</v>
      </c>
      <c r="S11" s="7">
        <v>114</v>
      </c>
      <c r="T11" s="22">
        <v>74</v>
      </c>
      <c r="U11" s="22">
        <v>17</v>
      </c>
    </row>
    <row r="12" spans="1:21" ht="18">
      <c r="A12" s="70" t="s">
        <v>231</v>
      </c>
      <c r="B12" s="70"/>
      <c r="C12" s="14">
        <v>1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30</v>
      </c>
      <c r="L12" s="173">
        <v>31</v>
      </c>
      <c r="M12" s="173">
        <v>29</v>
      </c>
      <c r="N12" s="173">
        <v>18</v>
      </c>
      <c r="O12" s="173">
        <v>12</v>
      </c>
      <c r="P12" s="173">
        <v>10</v>
      </c>
      <c r="Q12" s="173">
        <v>8</v>
      </c>
      <c r="R12" s="173">
        <v>14</v>
      </c>
      <c r="S12" s="173">
        <v>0</v>
      </c>
      <c r="T12" s="10">
        <v>6.933</v>
      </c>
      <c r="U12" s="10">
        <v>5.332</v>
      </c>
    </row>
    <row r="13" spans="1:21" ht="15">
      <c r="A13" s="71" t="s">
        <v>66</v>
      </c>
      <c r="B13" s="71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7">
        <v>95</v>
      </c>
      <c r="I13" s="7">
        <v>146</v>
      </c>
      <c r="J13" s="7">
        <v>132</v>
      </c>
      <c r="K13" s="178">
        <v>218</v>
      </c>
      <c r="L13" s="7">
        <v>319</v>
      </c>
      <c r="M13" s="7">
        <v>266</v>
      </c>
      <c r="N13" s="7">
        <v>215</v>
      </c>
      <c r="O13" s="7">
        <v>301</v>
      </c>
      <c r="P13" s="7">
        <v>304</v>
      </c>
      <c r="Q13" s="7">
        <v>316</v>
      </c>
      <c r="R13" s="7">
        <f>SUM(R10:R12)</f>
        <v>415</v>
      </c>
      <c r="S13" s="7">
        <v>434</v>
      </c>
      <c r="T13" s="22">
        <v>264.933</v>
      </c>
      <c r="U13" s="22">
        <v>180</v>
      </c>
    </row>
    <row r="14" spans="1:21" ht="17.25" customHeight="1">
      <c r="A14" s="69" t="s">
        <v>228</v>
      </c>
      <c r="B14" s="69"/>
      <c r="C14" s="4"/>
      <c r="D14" s="7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2"/>
      <c r="U14" s="22"/>
    </row>
    <row r="15" spans="1:21" ht="15">
      <c r="A15" s="70" t="s">
        <v>6</v>
      </c>
      <c r="B15" s="70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>
        <v>67</v>
      </c>
      <c r="I15" s="7">
        <v>92</v>
      </c>
      <c r="J15" s="7">
        <v>88</v>
      </c>
      <c r="K15" s="7">
        <v>73</v>
      </c>
      <c r="L15" s="7">
        <v>75</v>
      </c>
      <c r="M15" s="7">
        <v>101</v>
      </c>
      <c r="N15" s="7">
        <v>69</v>
      </c>
      <c r="O15" s="7">
        <v>75</v>
      </c>
      <c r="P15" s="7">
        <v>73</v>
      </c>
      <c r="Q15" s="7">
        <v>78</v>
      </c>
      <c r="R15" s="7">
        <v>79</v>
      </c>
      <c r="S15" s="7">
        <v>73</v>
      </c>
      <c r="T15" s="22">
        <v>92.745</v>
      </c>
      <c r="U15" s="22">
        <v>96</v>
      </c>
    </row>
    <row r="16" spans="1:21" ht="18">
      <c r="A16" s="70" t="s">
        <v>230</v>
      </c>
      <c r="B16" s="70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7">
        <v>126</v>
      </c>
      <c r="I16" s="7">
        <v>140</v>
      </c>
      <c r="J16" s="7">
        <v>140</v>
      </c>
      <c r="K16" s="178">
        <v>114</v>
      </c>
      <c r="L16" s="7">
        <v>111</v>
      </c>
      <c r="M16" s="7">
        <v>105</v>
      </c>
      <c r="N16" s="7">
        <v>85</v>
      </c>
      <c r="O16" s="7">
        <v>77</v>
      </c>
      <c r="P16" s="7">
        <v>85</v>
      </c>
      <c r="Q16" s="7">
        <v>71</v>
      </c>
      <c r="R16" s="7">
        <v>72</v>
      </c>
      <c r="S16" s="7">
        <v>115</v>
      </c>
      <c r="T16" s="22">
        <v>118.746</v>
      </c>
      <c r="U16" s="22">
        <v>128.947</v>
      </c>
    </row>
    <row r="17" spans="1:21" ht="15">
      <c r="A17" s="70" t="s">
        <v>5</v>
      </c>
      <c r="B17" s="70"/>
      <c r="C17" s="29" t="s">
        <v>47</v>
      </c>
      <c r="D17" s="173">
        <v>0</v>
      </c>
      <c r="E17" s="173">
        <v>0</v>
      </c>
      <c r="F17" s="180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7">
        <v>32</v>
      </c>
      <c r="P17" s="7">
        <v>21</v>
      </c>
      <c r="Q17" s="7">
        <v>18</v>
      </c>
      <c r="R17" s="7">
        <v>18</v>
      </c>
      <c r="S17" s="7">
        <v>18</v>
      </c>
      <c r="T17" s="22">
        <v>33.475</v>
      </c>
      <c r="U17" s="22">
        <v>53</v>
      </c>
    </row>
    <row r="18" spans="1:21" ht="15">
      <c r="A18" s="70" t="s">
        <v>90</v>
      </c>
      <c r="B18" s="70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7">
        <v>25</v>
      </c>
      <c r="I18" s="7">
        <v>28</v>
      </c>
      <c r="J18" s="7">
        <v>35</v>
      </c>
      <c r="K18" s="7">
        <v>32</v>
      </c>
      <c r="L18" s="7">
        <v>32</v>
      </c>
      <c r="M18" s="7">
        <v>36</v>
      </c>
      <c r="N18" s="7">
        <v>54</v>
      </c>
      <c r="O18" s="7">
        <v>57</v>
      </c>
      <c r="P18" s="7">
        <v>59</v>
      </c>
      <c r="Q18" s="7">
        <v>68</v>
      </c>
      <c r="R18" s="7">
        <v>80</v>
      </c>
      <c r="S18" s="7">
        <v>73</v>
      </c>
      <c r="T18" s="22">
        <v>109.976</v>
      </c>
      <c r="U18" s="22">
        <v>121.561</v>
      </c>
    </row>
    <row r="19" spans="1:21" ht="15">
      <c r="A19" s="71" t="s">
        <v>66</v>
      </c>
      <c r="B19" s="71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7">
        <v>218</v>
      </c>
      <c r="I19" s="7">
        <v>260</v>
      </c>
      <c r="J19" s="7">
        <v>263</v>
      </c>
      <c r="K19" s="7">
        <v>219</v>
      </c>
      <c r="L19" s="7">
        <v>218</v>
      </c>
      <c r="M19" s="7">
        <v>242</v>
      </c>
      <c r="N19" s="7">
        <v>208</v>
      </c>
      <c r="O19" s="7">
        <v>241</v>
      </c>
      <c r="P19" s="7">
        <v>238</v>
      </c>
      <c r="Q19" s="7">
        <v>235</v>
      </c>
      <c r="R19" s="7">
        <f>SUM(R15:R18)</f>
        <v>249</v>
      </c>
      <c r="S19" s="7">
        <v>279</v>
      </c>
      <c r="T19" s="22">
        <v>355</v>
      </c>
      <c r="U19" s="22">
        <v>400</v>
      </c>
    </row>
    <row r="20" spans="1:21" s="1" customFormat="1" ht="15" customHeight="1">
      <c r="A20" s="2" t="s">
        <v>116</v>
      </c>
      <c r="B20" s="2"/>
      <c r="C20" s="21">
        <v>166.358</v>
      </c>
      <c r="D20" s="170">
        <f>SUM(D13,D19)</f>
        <v>152</v>
      </c>
      <c r="E20" s="127">
        <f>SUM(E13,E19)</f>
        <v>246</v>
      </c>
      <c r="F20" s="171">
        <f aca="true" t="shared" si="0" ref="F20:L20">SUM(F13,F19)</f>
        <v>299</v>
      </c>
      <c r="G20" s="171">
        <f t="shared" si="0"/>
        <v>325</v>
      </c>
      <c r="H20" s="172">
        <f t="shared" si="0"/>
        <v>313</v>
      </c>
      <c r="I20" s="172">
        <f t="shared" si="0"/>
        <v>406</v>
      </c>
      <c r="J20" s="172">
        <f t="shared" si="0"/>
        <v>395</v>
      </c>
      <c r="K20" s="172">
        <f t="shared" si="0"/>
        <v>437</v>
      </c>
      <c r="L20" s="172">
        <f t="shared" si="0"/>
        <v>537</v>
      </c>
      <c r="M20" s="172">
        <f aca="true" t="shared" si="1" ref="M20:U20">SUM(M13,M19)</f>
        <v>508</v>
      </c>
      <c r="N20" s="172">
        <f t="shared" si="1"/>
        <v>423</v>
      </c>
      <c r="O20" s="172">
        <f t="shared" si="1"/>
        <v>542</v>
      </c>
      <c r="P20" s="172">
        <f t="shared" si="1"/>
        <v>542</v>
      </c>
      <c r="Q20" s="172">
        <f t="shared" si="1"/>
        <v>551</v>
      </c>
      <c r="R20" s="172">
        <f t="shared" si="1"/>
        <v>664</v>
      </c>
      <c r="S20" s="172">
        <f t="shared" si="1"/>
        <v>713</v>
      </c>
      <c r="T20" s="170">
        <f t="shared" si="1"/>
        <v>619.933</v>
      </c>
      <c r="U20" s="170">
        <f t="shared" si="1"/>
        <v>580</v>
      </c>
    </row>
    <row r="21" spans="1:18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7"/>
      <c r="L21" s="7"/>
      <c r="M21" s="7"/>
      <c r="R21" s="176"/>
    </row>
    <row r="22" spans="1:18" ht="18.75">
      <c r="A22" s="2" t="s">
        <v>183</v>
      </c>
      <c r="B22" s="2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R22" s="176"/>
    </row>
    <row r="23" spans="1:21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7">
        <v>60</v>
      </c>
      <c r="I23" s="7">
        <v>34</v>
      </c>
      <c r="J23" s="7">
        <v>28</v>
      </c>
      <c r="K23" s="7">
        <v>26</v>
      </c>
      <c r="L23" s="7">
        <v>26</v>
      </c>
      <c r="M23" s="7">
        <v>25</v>
      </c>
      <c r="N23" s="7">
        <v>27</v>
      </c>
      <c r="O23" s="22">
        <v>23.047</v>
      </c>
      <c r="P23" s="22">
        <v>21</v>
      </c>
      <c r="Q23" s="22">
        <v>34</v>
      </c>
      <c r="R23" s="22">
        <v>38</v>
      </c>
      <c r="S23" s="22">
        <v>25</v>
      </c>
      <c r="T23" s="22">
        <v>29</v>
      </c>
      <c r="U23" s="22">
        <v>28.214</v>
      </c>
    </row>
    <row r="24" spans="1:21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7">
        <v>52</v>
      </c>
      <c r="I24" s="7">
        <v>44</v>
      </c>
      <c r="J24" s="7">
        <v>45</v>
      </c>
      <c r="K24" s="7">
        <v>51</v>
      </c>
      <c r="L24" s="7">
        <v>56</v>
      </c>
      <c r="M24" s="7">
        <v>59</v>
      </c>
      <c r="N24" s="7">
        <v>68</v>
      </c>
      <c r="O24" s="22">
        <v>74</v>
      </c>
      <c r="P24" s="22">
        <v>86</v>
      </c>
      <c r="Q24" s="22">
        <v>107</v>
      </c>
      <c r="R24" s="22">
        <v>123</v>
      </c>
      <c r="S24" s="22">
        <v>134</v>
      </c>
      <c r="T24" s="22">
        <v>131</v>
      </c>
      <c r="U24" s="22">
        <v>142.454</v>
      </c>
    </row>
    <row r="25" spans="1:26" ht="18">
      <c r="A25" s="4" t="s">
        <v>319</v>
      </c>
      <c r="B25" s="179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7">
        <v>12</v>
      </c>
      <c r="I25" s="7">
        <v>17</v>
      </c>
      <c r="J25" s="7">
        <v>9</v>
      </c>
      <c r="K25" s="7">
        <v>12</v>
      </c>
      <c r="L25" s="7">
        <v>12</v>
      </c>
      <c r="M25" s="22">
        <v>11.5</v>
      </c>
      <c r="N25" s="22">
        <v>11</v>
      </c>
      <c r="O25" s="22">
        <v>11.32999993</v>
      </c>
      <c r="P25" s="22">
        <v>14</v>
      </c>
      <c r="Q25" s="22">
        <v>11</v>
      </c>
      <c r="R25" s="22">
        <v>10</v>
      </c>
      <c r="S25" s="22">
        <v>10</v>
      </c>
      <c r="T25" s="22">
        <v>12</v>
      </c>
      <c r="U25" s="22">
        <v>18.575</v>
      </c>
      <c r="V25" s="128"/>
      <c r="W25" s="128"/>
      <c r="X25" s="128"/>
      <c r="Y25" s="128"/>
      <c r="Z25" s="128"/>
    </row>
    <row r="26" spans="1:26" ht="18">
      <c r="A26" s="4" t="s">
        <v>320</v>
      </c>
      <c r="B26" s="179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7">
        <v>542</v>
      </c>
      <c r="I26" s="7">
        <v>820</v>
      </c>
      <c r="J26" s="7">
        <v>929</v>
      </c>
      <c r="K26" s="7">
        <v>831</v>
      </c>
      <c r="L26" s="22">
        <v>807</v>
      </c>
      <c r="M26" s="22">
        <v>749</v>
      </c>
      <c r="N26" s="22">
        <v>777</v>
      </c>
      <c r="O26" s="22">
        <v>783</v>
      </c>
      <c r="P26" s="22">
        <v>803</v>
      </c>
      <c r="Q26" s="22">
        <v>676</v>
      </c>
      <c r="R26" s="22">
        <v>745</v>
      </c>
      <c r="S26" s="22">
        <v>731</v>
      </c>
      <c r="T26" s="22">
        <v>756</v>
      </c>
      <c r="U26" s="22">
        <v>756.437</v>
      </c>
      <c r="V26" s="129"/>
      <c r="W26" s="129"/>
      <c r="X26" s="128"/>
      <c r="Y26" s="130"/>
      <c r="Z26" s="128"/>
    </row>
    <row r="27" spans="1:26" ht="18">
      <c r="A27" s="4" t="s">
        <v>323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9">
        <v>29</v>
      </c>
      <c r="I27" s="9">
        <v>33</v>
      </c>
      <c r="J27" s="9">
        <v>29</v>
      </c>
      <c r="K27" s="9">
        <v>33</v>
      </c>
      <c r="L27" s="9">
        <v>36</v>
      </c>
      <c r="M27" s="9">
        <v>40</v>
      </c>
      <c r="N27" s="9">
        <v>43</v>
      </c>
      <c r="O27" s="10">
        <v>41.16726592</v>
      </c>
      <c r="P27" s="10">
        <v>38</v>
      </c>
      <c r="Q27" s="10">
        <v>36</v>
      </c>
      <c r="R27" s="10">
        <v>32</v>
      </c>
      <c r="S27" s="10">
        <v>35</v>
      </c>
      <c r="T27" s="10">
        <v>46</v>
      </c>
      <c r="U27" s="10">
        <v>43</v>
      </c>
      <c r="V27" s="128"/>
      <c r="W27" s="131"/>
      <c r="X27" s="128"/>
      <c r="Y27" s="130"/>
      <c r="Z27" s="128"/>
    </row>
    <row r="28" spans="1:26" ht="18">
      <c r="A28" s="73" t="s">
        <v>324</v>
      </c>
      <c r="B28" s="73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7">
        <v>57</v>
      </c>
      <c r="I28" s="7">
        <v>63</v>
      </c>
      <c r="J28" s="7">
        <v>67</v>
      </c>
      <c r="K28" s="7">
        <v>64</v>
      </c>
      <c r="L28" s="7">
        <v>64</v>
      </c>
      <c r="M28" s="7">
        <v>63</v>
      </c>
      <c r="N28" s="7">
        <v>61</v>
      </c>
      <c r="O28" s="22">
        <v>61.876285</v>
      </c>
      <c r="P28" s="22">
        <v>50</v>
      </c>
      <c r="Q28" s="22">
        <v>51</v>
      </c>
      <c r="R28" s="22">
        <v>53</v>
      </c>
      <c r="S28" s="22">
        <v>53</v>
      </c>
      <c r="T28" s="22">
        <v>51</v>
      </c>
      <c r="U28" s="22">
        <v>51.752</v>
      </c>
      <c r="V28" s="131"/>
      <c r="W28" s="131"/>
      <c r="X28" s="128"/>
      <c r="Y28" s="130"/>
      <c r="Z28" s="128"/>
    </row>
    <row r="29" spans="1:26" ht="18">
      <c r="A29" s="73" t="s">
        <v>325</v>
      </c>
      <c r="B29" s="73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7">
        <v>2</v>
      </c>
      <c r="I29" s="7">
        <v>3</v>
      </c>
      <c r="J29" s="7">
        <v>2</v>
      </c>
      <c r="K29" s="7">
        <v>5</v>
      </c>
      <c r="L29" s="7">
        <v>2</v>
      </c>
      <c r="M29" s="7">
        <v>5</v>
      </c>
      <c r="N29" s="7">
        <v>2</v>
      </c>
      <c r="O29" s="22">
        <v>0.5454213200000001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0.619</v>
      </c>
      <c r="V29" s="131"/>
      <c r="W29" s="131"/>
      <c r="X29" s="128"/>
      <c r="Y29" s="130"/>
      <c r="Z29" s="128"/>
    </row>
    <row r="30" spans="1:26" ht="18">
      <c r="A30" s="73" t="s">
        <v>326</v>
      </c>
      <c r="B30" s="73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7">
        <v>110</v>
      </c>
      <c r="I30" s="7">
        <v>35</v>
      </c>
      <c r="J30" s="35">
        <v>1</v>
      </c>
      <c r="R30" s="176"/>
      <c r="S30" s="176"/>
      <c r="T30" s="176"/>
      <c r="U30" s="176"/>
      <c r="V30" s="131"/>
      <c r="W30" s="131"/>
      <c r="X30" s="128"/>
      <c r="Y30" s="130"/>
      <c r="Z30" s="128"/>
    </row>
    <row r="31" spans="1:26" ht="15">
      <c r="A31" s="73" t="s">
        <v>234</v>
      </c>
      <c r="B31" s="73"/>
      <c r="C31" s="8"/>
      <c r="D31" s="8"/>
      <c r="E31" s="8"/>
      <c r="F31" s="8"/>
      <c r="G31" s="4"/>
      <c r="H31" s="7"/>
      <c r="I31" s="7">
        <v>160</v>
      </c>
      <c r="J31" s="35">
        <v>251</v>
      </c>
      <c r="K31" s="35">
        <v>129</v>
      </c>
      <c r="L31" s="7">
        <v>159</v>
      </c>
      <c r="M31" s="22">
        <v>75.4</v>
      </c>
      <c r="N31" s="7">
        <v>70</v>
      </c>
      <c r="O31" s="7">
        <v>36</v>
      </c>
      <c r="P31" s="7">
        <v>35</v>
      </c>
      <c r="Q31" s="7">
        <v>3</v>
      </c>
      <c r="R31" s="7">
        <v>3</v>
      </c>
      <c r="S31" s="7">
        <v>6</v>
      </c>
      <c r="T31" s="7">
        <v>5</v>
      </c>
      <c r="U31" s="7">
        <v>0</v>
      </c>
      <c r="V31" s="131"/>
      <c r="W31" s="131"/>
      <c r="X31" s="128"/>
      <c r="Y31" s="130"/>
      <c r="Z31" s="128"/>
    </row>
    <row r="32" spans="1:26" ht="15.75">
      <c r="A32" s="175" t="s">
        <v>328</v>
      </c>
      <c r="B32" s="175"/>
      <c r="C32" s="8"/>
      <c r="D32" s="8"/>
      <c r="E32" s="8"/>
      <c r="F32" s="8" t="s">
        <v>47</v>
      </c>
      <c r="G32" s="8" t="s">
        <v>47</v>
      </c>
      <c r="H32" s="8" t="s">
        <v>47</v>
      </c>
      <c r="I32" s="10">
        <v>163</v>
      </c>
      <c r="J32" s="10">
        <v>173.916</v>
      </c>
      <c r="K32" s="10">
        <v>193.367</v>
      </c>
      <c r="L32" s="10">
        <v>200.506</v>
      </c>
      <c r="M32" s="10">
        <v>187</v>
      </c>
      <c r="N32" s="10">
        <v>188</v>
      </c>
      <c r="O32" s="10">
        <v>193</v>
      </c>
      <c r="P32" s="10">
        <v>197</v>
      </c>
      <c r="Q32" s="10">
        <v>197</v>
      </c>
      <c r="R32" s="10">
        <v>196</v>
      </c>
      <c r="S32" s="10">
        <v>196</v>
      </c>
      <c r="T32" s="10">
        <v>201</v>
      </c>
      <c r="U32" s="10">
        <v>207.024</v>
      </c>
      <c r="V32" s="131"/>
      <c r="W32" s="131"/>
      <c r="X32" s="128"/>
      <c r="Y32" s="130"/>
      <c r="Z32" s="128"/>
    </row>
    <row r="33" spans="1:21" ht="18">
      <c r="A33" s="4" t="s">
        <v>314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7">
        <v>129</v>
      </c>
      <c r="I33" s="22">
        <v>13</v>
      </c>
      <c r="J33" s="22">
        <v>84.084</v>
      </c>
      <c r="K33" s="22">
        <v>44.63300000000001</v>
      </c>
      <c r="L33" s="22">
        <v>22.494</v>
      </c>
      <c r="M33" s="22">
        <v>53</v>
      </c>
      <c r="N33" s="22">
        <v>52</v>
      </c>
      <c r="O33" s="22">
        <v>68</v>
      </c>
      <c r="P33" s="22">
        <v>93</v>
      </c>
      <c r="Q33" s="22">
        <v>115</v>
      </c>
      <c r="R33" s="22">
        <v>150</v>
      </c>
      <c r="S33" s="22">
        <v>170</v>
      </c>
      <c r="T33" s="22">
        <v>273</v>
      </c>
      <c r="U33" s="22">
        <v>268.249</v>
      </c>
    </row>
    <row r="34" spans="1:22" s="1" customFormat="1" ht="15.75">
      <c r="A34" s="2" t="s">
        <v>117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3">
        <v>993</v>
      </c>
      <c r="I34" s="60">
        <v>1214</v>
      </c>
      <c r="J34" s="60">
        <v>1369</v>
      </c>
      <c r="K34" s="60">
        <v>1248</v>
      </c>
      <c r="L34" s="60">
        <v>1216.4</v>
      </c>
      <c r="M34" s="60">
        <v>1192.789</v>
      </c>
      <c r="N34" s="60">
        <v>1229.208</v>
      </c>
      <c r="O34" s="60">
        <v>1291.96597217</v>
      </c>
      <c r="P34" s="60">
        <v>1336</v>
      </c>
      <c r="Q34" s="60">
        <f>SUM(Q23:Q33)</f>
        <v>1231</v>
      </c>
      <c r="R34" s="60">
        <f>SUM(R23:R33)</f>
        <v>1351</v>
      </c>
      <c r="S34" s="60">
        <f>SUM(S23:S33)</f>
        <v>1361</v>
      </c>
      <c r="T34" s="60">
        <f>SUM(T23:T33)</f>
        <v>1505</v>
      </c>
      <c r="U34" s="60">
        <v>1516.3239999999998</v>
      </c>
      <c r="V34" s="218"/>
    </row>
    <row r="35" spans="1:18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R35" s="176"/>
    </row>
    <row r="36" spans="1:22" ht="15.75">
      <c r="A36" s="2" t="s">
        <v>173</v>
      </c>
      <c r="B36" s="2"/>
      <c r="C36" s="127">
        <f>C20+C34</f>
        <v>278.358</v>
      </c>
      <c r="D36" s="127">
        <f>D20+D34</f>
        <v>388</v>
      </c>
      <c r="E36" s="127">
        <f>E20+E34</f>
        <v>574</v>
      </c>
      <c r="F36" s="127">
        <f aca="true" t="shared" si="2" ref="F36:U36">F20+F34</f>
        <v>773</v>
      </c>
      <c r="G36" s="127">
        <f t="shared" si="2"/>
        <v>857</v>
      </c>
      <c r="H36" s="126">
        <f t="shared" si="2"/>
        <v>1306</v>
      </c>
      <c r="I36" s="126">
        <f t="shared" si="2"/>
        <v>1620</v>
      </c>
      <c r="J36" s="126">
        <f t="shared" si="2"/>
        <v>1764</v>
      </c>
      <c r="K36" s="126">
        <f t="shared" si="2"/>
        <v>1685</v>
      </c>
      <c r="L36" s="126">
        <f t="shared" si="2"/>
        <v>1753.4</v>
      </c>
      <c r="M36" s="126">
        <f t="shared" si="2"/>
        <v>1700.789</v>
      </c>
      <c r="N36" s="126">
        <f t="shared" si="2"/>
        <v>1652.208</v>
      </c>
      <c r="O36" s="126">
        <f t="shared" si="2"/>
        <v>1833.96597217</v>
      </c>
      <c r="P36" s="126">
        <f t="shared" si="2"/>
        <v>1878</v>
      </c>
      <c r="Q36" s="126">
        <f t="shared" si="2"/>
        <v>1782</v>
      </c>
      <c r="R36" s="126">
        <f t="shared" si="2"/>
        <v>2015</v>
      </c>
      <c r="S36" s="126">
        <f t="shared" si="2"/>
        <v>2074</v>
      </c>
      <c r="T36" s="126">
        <f t="shared" si="2"/>
        <v>2124.933</v>
      </c>
      <c r="U36" s="126">
        <f t="shared" si="2"/>
        <v>2096.3239999999996</v>
      </c>
      <c r="V36" s="219"/>
    </row>
    <row r="37" spans="1:13" ht="7.5" customHeight="1">
      <c r="A37" s="2"/>
      <c r="B37" s="2"/>
      <c r="C37" s="47"/>
      <c r="D37" s="47"/>
      <c r="E37" s="47"/>
      <c r="F37" s="108"/>
      <c r="G37" s="108"/>
      <c r="H37" s="108"/>
      <c r="I37" s="108"/>
      <c r="J37" s="108"/>
      <c r="K37" s="108"/>
      <c r="L37" s="108"/>
      <c r="M37" s="108"/>
    </row>
    <row r="38" spans="1:13" ht="18">
      <c r="A38" s="72" t="s">
        <v>313</v>
      </c>
      <c r="B38" s="72"/>
      <c r="C38" s="42"/>
      <c r="D38" s="42"/>
      <c r="E38" s="42"/>
      <c r="F38" s="42"/>
      <c r="G38" s="42"/>
      <c r="H38" s="42"/>
      <c r="I38" s="42"/>
      <c r="J38" s="42"/>
      <c r="K38" s="43"/>
      <c r="L38" s="42"/>
      <c r="M38" s="42"/>
    </row>
    <row r="39" spans="1:21" ht="15">
      <c r="A39" s="213" t="s">
        <v>298</v>
      </c>
      <c r="B39" s="31"/>
      <c r="C39" s="33"/>
      <c r="D39" s="32"/>
      <c r="E39" s="41"/>
      <c r="F39" s="41"/>
      <c r="G39" s="33"/>
      <c r="H39" s="33"/>
      <c r="I39" s="33"/>
      <c r="J39" s="32">
        <v>401.615</v>
      </c>
      <c r="K39" s="33">
        <v>283.577</v>
      </c>
      <c r="L39" s="33">
        <v>411.863</v>
      </c>
      <c r="M39" s="33">
        <v>337.571</v>
      </c>
      <c r="N39" s="33">
        <v>410.78</v>
      </c>
      <c r="O39" s="33">
        <v>438.587</v>
      </c>
      <c r="P39" s="33">
        <v>401.233</v>
      </c>
      <c r="Q39" s="33">
        <v>365.861</v>
      </c>
      <c r="R39" s="33">
        <v>360.687</v>
      </c>
      <c r="S39" s="33">
        <v>377.107</v>
      </c>
      <c r="T39" s="33">
        <v>305.965</v>
      </c>
      <c r="U39" s="33">
        <v>353.101</v>
      </c>
    </row>
    <row r="40" spans="1:21" ht="15">
      <c r="A40" s="213" t="s">
        <v>299</v>
      </c>
      <c r="B40" s="31"/>
      <c r="C40" s="33"/>
      <c r="D40" s="32"/>
      <c r="E40" s="41"/>
      <c r="F40" s="41"/>
      <c r="G40" s="33"/>
      <c r="H40" s="33"/>
      <c r="I40" s="33"/>
      <c r="J40" s="32">
        <v>83.054</v>
      </c>
      <c r="K40" s="33">
        <v>138.119</v>
      </c>
      <c r="L40" s="33">
        <v>50.219</v>
      </c>
      <c r="M40" s="33">
        <v>42.427</v>
      </c>
      <c r="N40" s="33">
        <v>46.178</v>
      </c>
      <c r="O40" s="33">
        <v>38.916</v>
      </c>
      <c r="P40" s="33">
        <v>25.053</v>
      </c>
      <c r="Q40" s="33">
        <v>40.458</v>
      </c>
      <c r="R40" s="33">
        <v>42.836</v>
      </c>
      <c r="S40" s="33">
        <v>84.233</v>
      </c>
      <c r="T40" s="33">
        <v>84.695</v>
      </c>
      <c r="U40" s="33">
        <v>89.592</v>
      </c>
    </row>
    <row r="41" spans="1:21" ht="15">
      <c r="A41" s="72" t="s">
        <v>301</v>
      </c>
      <c r="B41" s="72"/>
      <c r="C41" s="33"/>
      <c r="D41" s="32"/>
      <c r="E41" s="41"/>
      <c r="F41" s="41"/>
      <c r="G41" s="33"/>
      <c r="H41" s="33"/>
      <c r="I41" s="33"/>
      <c r="J41" s="32">
        <v>484.669</v>
      </c>
      <c r="K41" s="41">
        <v>421.696</v>
      </c>
      <c r="L41" s="41">
        <v>462.082</v>
      </c>
      <c r="M41" s="33">
        <v>379.998</v>
      </c>
      <c r="N41" s="33">
        <v>456.958</v>
      </c>
      <c r="O41" s="33">
        <v>477.503</v>
      </c>
      <c r="P41" s="33">
        <v>426.286</v>
      </c>
      <c r="Q41" s="33">
        <v>406.319294</v>
      </c>
      <c r="R41" s="33">
        <v>403.523</v>
      </c>
      <c r="S41" s="33">
        <v>461.34</v>
      </c>
      <c r="T41" s="33">
        <v>390.66</v>
      </c>
      <c r="U41" s="33">
        <v>442.693</v>
      </c>
    </row>
    <row r="42" spans="1:13" ht="7.5" customHeight="1">
      <c r="A42" s="2"/>
      <c r="B42" s="2"/>
      <c r="C42" s="47"/>
      <c r="D42" s="47"/>
      <c r="E42" s="47"/>
      <c r="F42" s="47"/>
      <c r="G42" s="48"/>
      <c r="H42" s="48"/>
      <c r="I42" s="48"/>
      <c r="J42" s="32"/>
      <c r="K42" s="32"/>
      <c r="L42" s="32"/>
      <c r="M42" s="32"/>
    </row>
    <row r="43" spans="1:13" ht="21.75" customHeight="1">
      <c r="A43" s="2" t="s">
        <v>316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7"/>
      <c r="M43" s="4"/>
    </row>
    <row r="44" spans="1:21" ht="15">
      <c r="A44" s="4" t="s">
        <v>174</v>
      </c>
      <c r="B44" s="4"/>
      <c r="C44" s="10"/>
      <c r="D44" s="11"/>
      <c r="E44" s="44"/>
      <c r="F44" s="10">
        <v>3.064</v>
      </c>
      <c r="G44" s="10">
        <v>2.402</v>
      </c>
      <c r="H44" s="22">
        <v>3.178</v>
      </c>
      <c r="I44" s="10">
        <v>3.309</v>
      </c>
      <c r="J44" s="10">
        <v>4.079</v>
      </c>
      <c r="K44" s="10">
        <v>3.252</v>
      </c>
      <c r="L44" s="10">
        <v>3.931</v>
      </c>
      <c r="M44" s="10">
        <v>2.839</v>
      </c>
      <c r="N44" s="10">
        <v>4.28</v>
      </c>
      <c r="O44" s="10">
        <v>4.743</v>
      </c>
      <c r="P44" s="10">
        <v>14.323</v>
      </c>
      <c r="Q44" s="10">
        <v>4.908</v>
      </c>
      <c r="R44" s="10">
        <v>6.226</v>
      </c>
      <c r="S44" s="10">
        <v>3.051</v>
      </c>
      <c r="T44" s="10">
        <v>3.352</v>
      </c>
      <c r="U44" s="10">
        <v>3.478</v>
      </c>
    </row>
    <row r="45" spans="1:21" ht="15">
      <c r="A45" s="4" t="s">
        <v>149</v>
      </c>
      <c r="B45" s="4"/>
      <c r="C45" s="10"/>
      <c r="D45" s="10"/>
      <c r="E45" s="45"/>
      <c r="F45" s="10">
        <v>242.289</v>
      </c>
      <c r="G45" s="10">
        <v>239.841</v>
      </c>
      <c r="H45" s="22">
        <v>247.023</v>
      </c>
      <c r="I45" s="10">
        <v>248.835</v>
      </c>
      <c r="J45" s="10">
        <v>255.26517800000002</v>
      </c>
      <c r="K45" s="10">
        <v>271.672</v>
      </c>
      <c r="L45" s="10">
        <v>292.481</v>
      </c>
      <c r="M45" s="10">
        <v>314.985</v>
      </c>
      <c r="N45" s="10">
        <v>252.387</v>
      </c>
      <c r="O45" s="10">
        <v>268.003</v>
      </c>
      <c r="P45" s="10">
        <v>228.097</v>
      </c>
      <c r="Q45" s="10">
        <v>216.468</v>
      </c>
      <c r="R45" s="10">
        <v>215.586</v>
      </c>
      <c r="S45" s="10">
        <v>202.574</v>
      </c>
      <c r="T45" s="10">
        <v>221.366</v>
      </c>
      <c r="U45" s="10">
        <v>195.215</v>
      </c>
    </row>
    <row r="46" spans="1:21" ht="15">
      <c r="A46" s="4" t="s">
        <v>9</v>
      </c>
      <c r="B46" s="4"/>
      <c r="C46" s="10"/>
      <c r="D46" s="10"/>
      <c r="E46" s="45"/>
      <c r="F46" s="10">
        <v>50.221</v>
      </c>
      <c r="G46" s="10">
        <v>52.57</v>
      </c>
      <c r="H46" s="22">
        <v>58.475</v>
      </c>
      <c r="I46" s="10">
        <v>61.024</v>
      </c>
      <c r="J46" s="10">
        <v>64.756</v>
      </c>
      <c r="K46" s="10">
        <v>66.635</v>
      </c>
      <c r="L46" s="10">
        <v>68.904</v>
      </c>
      <c r="M46" s="10">
        <v>66.32</v>
      </c>
      <c r="N46" s="10">
        <v>66.074</v>
      </c>
      <c r="O46" s="10">
        <v>72.247</v>
      </c>
      <c r="P46" s="10">
        <v>67.895</v>
      </c>
      <c r="Q46" s="10">
        <v>69.093</v>
      </c>
      <c r="R46" s="10">
        <v>67.831</v>
      </c>
      <c r="S46" s="10">
        <v>66.032</v>
      </c>
      <c r="T46" s="10">
        <v>63.431</v>
      </c>
      <c r="U46" s="10">
        <v>63.201</v>
      </c>
    </row>
    <row r="47" spans="1:21" ht="15">
      <c r="A47" s="4" t="s">
        <v>10</v>
      </c>
      <c r="B47" s="4"/>
      <c r="C47" s="10"/>
      <c r="D47" s="10"/>
      <c r="E47" s="45"/>
      <c r="F47" s="10">
        <v>-24.309</v>
      </c>
      <c r="G47" s="10">
        <v>-24.649</v>
      </c>
      <c r="H47" s="22">
        <v>-24.994</v>
      </c>
      <c r="I47" s="10">
        <v>-26.154</v>
      </c>
      <c r="J47" s="10">
        <v>-26.398</v>
      </c>
      <c r="K47" s="10">
        <v>-26.258</v>
      </c>
      <c r="L47" s="10">
        <v>-23.959</v>
      </c>
      <c r="M47" s="10">
        <v>-24.819</v>
      </c>
      <c r="N47" s="10">
        <v>-25.79</v>
      </c>
      <c r="O47" s="10">
        <v>-29.628</v>
      </c>
      <c r="P47" s="10">
        <v>-29.093</v>
      </c>
      <c r="Q47" s="10">
        <v>-31.617</v>
      </c>
      <c r="R47" s="10">
        <v>-35.429</v>
      </c>
      <c r="S47" s="10">
        <v>-39.386</v>
      </c>
      <c r="T47" s="10">
        <v>-41.245</v>
      </c>
      <c r="U47" s="10">
        <v>-44.084</v>
      </c>
    </row>
    <row r="48" spans="1:21" ht="15">
      <c r="A48" s="4" t="s">
        <v>105</v>
      </c>
      <c r="B48" s="4"/>
      <c r="C48" s="10"/>
      <c r="D48" s="10"/>
      <c r="E48" s="45"/>
      <c r="F48" s="10">
        <v>27.816</v>
      </c>
      <c r="G48" s="10">
        <v>34.629</v>
      </c>
      <c r="H48" s="22">
        <v>46.197</v>
      </c>
      <c r="I48" s="10">
        <v>38.769</v>
      </c>
      <c r="J48" s="10">
        <v>38.219822</v>
      </c>
      <c r="K48" s="10">
        <v>43.186</v>
      </c>
      <c r="L48" s="10">
        <v>41.754</v>
      </c>
      <c r="M48" s="10">
        <v>37.499</v>
      </c>
      <c r="N48" s="10">
        <v>39.613</v>
      </c>
      <c r="O48" s="10">
        <v>43.89</v>
      </c>
      <c r="P48" s="10">
        <v>44.979</v>
      </c>
      <c r="Q48" s="10">
        <v>42.825</v>
      </c>
      <c r="R48" s="10">
        <v>43.733</v>
      </c>
      <c r="S48" s="10">
        <v>35.681</v>
      </c>
      <c r="T48" s="10">
        <v>30.761</v>
      </c>
      <c r="U48" s="10">
        <v>33.246</v>
      </c>
    </row>
    <row r="49" spans="1:21" ht="15">
      <c r="A49" s="4" t="s">
        <v>175</v>
      </c>
      <c r="B49" s="4"/>
      <c r="C49" s="7"/>
      <c r="D49" s="7"/>
      <c r="E49" s="7"/>
      <c r="F49" s="7"/>
      <c r="G49" s="7"/>
      <c r="H49" s="2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5">
      <c r="A50" s="4" t="s">
        <v>11</v>
      </c>
      <c r="B50" s="4"/>
      <c r="C50" s="10"/>
      <c r="D50" s="10"/>
      <c r="E50" s="45"/>
      <c r="F50" s="10">
        <v>90.545</v>
      </c>
      <c r="G50" s="10">
        <v>90.144</v>
      </c>
      <c r="H50" s="22">
        <v>94.846</v>
      </c>
      <c r="I50" s="10">
        <v>10.315</v>
      </c>
      <c r="J50" s="10">
        <v>7.815</v>
      </c>
      <c r="K50" s="10">
        <v>11.728</v>
      </c>
      <c r="L50" s="10">
        <v>12.974</v>
      </c>
      <c r="M50" s="10">
        <v>7</v>
      </c>
      <c r="N50" s="10">
        <v>6.1</v>
      </c>
      <c r="O50" s="10">
        <v>7.006</v>
      </c>
      <c r="P50" s="10">
        <v>8.225</v>
      </c>
      <c r="Q50" s="10">
        <v>8.487</v>
      </c>
      <c r="R50" s="10">
        <v>8.203</v>
      </c>
      <c r="S50" s="10">
        <v>7.489</v>
      </c>
      <c r="T50" s="10">
        <v>6.809</v>
      </c>
      <c r="U50" s="10">
        <v>6.467</v>
      </c>
    </row>
    <row r="51" spans="1:21" ht="17.25" customHeight="1">
      <c r="A51" s="4" t="s">
        <v>143</v>
      </c>
      <c r="B51" s="4"/>
      <c r="C51" s="10"/>
      <c r="D51" s="10"/>
      <c r="E51" s="45"/>
      <c r="F51" s="10">
        <v>71.439</v>
      </c>
      <c r="G51" s="10">
        <v>80.53</v>
      </c>
      <c r="H51" s="22">
        <v>84.297</v>
      </c>
      <c r="I51" s="10">
        <v>55.004</v>
      </c>
      <c r="J51" s="10">
        <v>52.859</v>
      </c>
      <c r="K51" s="10">
        <v>66.035</v>
      </c>
      <c r="L51" s="10">
        <v>70.938</v>
      </c>
      <c r="M51" s="10">
        <v>75.894</v>
      </c>
      <c r="N51" s="10">
        <v>114.967</v>
      </c>
      <c r="O51" s="10">
        <v>88.546</v>
      </c>
      <c r="P51" s="10">
        <v>90.381</v>
      </c>
      <c r="Q51" s="10">
        <v>98.988</v>
      </c>
      <c r="R51" s="10">
        <v>98.98</v>
      </c>
      <c r="S51" s="10">
        <v>108.229</v>
      </c>
      <c r="T51" s="10">
        <v>132.179</v>
      </c>
      <c r="U51" s="10">
        <v>109.166</v>
      </c>
    </row>
    <row r="52" spans="1:21" ht="15">
      <c r="A52" s="4" t="s">
        <v>89</v>
      </c>
      <c r="B52" s="4"/>
      <c r="C52" s="10"/>
      <c r="D52" s="10"/>
      <c r="E52" s="45"/>
      <c r="F52" s="10">
        <v>14.884</v>
      </c>
      <c r="G52" s="10">
        <v>15.159</v>
      </c>
      <c r="H52" s="22">
        <v>15.232</v>
      </c>
      <c r="I52" s="10">
        <v>15.871</v>
      </c>
      <c r="J52" s="10">
        <v>16.165</v>
      </c>
      <c r="K52" s="10">
        <v>16.016</v>
      </c>
      <c r="L52" s="10">
        <v>16.313</v>
      </c>
      <c r="M52" s="10">
        <v>15.464</v>
      </c>
      <c r="N52" s="10">
        <v>13.983</v>
      </c>
      <c r="O52" s="10">
        <v>13.671</v>
      </c>
      <c r="P52" s="10">
        <v>14.026</v>
      </c>
      <c r="Q52" s="10">
        <v>14.215</v>
      </c>
      <c r="R52" s="10">
        <v>13.147</v>
      </c>
      <c r="S52" s="10">
        <v>14.093</v>
      </c>
      <c r="T52" s="10">
        <v>13.138</v>
      </c>
      <c r="U52" s="10">
        <v>12.491</v>
      </c>
    </row>
    <row r="53" spans="1:21" s="1" customFormat="1" ht="15.75">
      <c r="A53" s="67" t="s">
        <v>302</v>
      </c>
      <c r="B53" s="67"/>
      <c r="C53" s="74"/>
      <c r="D53" s="74"/>
      <c r="E53" s="75"/>
      <c r="F53" s="74">
        <v>475.94899999999996</v>
      </c>
      <c r="G53" s="74">
        <v>490.626</v>
      </c>
      <c r="H53" s="75">
        <v>524.254</v>
      </c>
      <c r="I53" s="74">
        <v>406.973</v>
      </c>
      <c r="J53" s="74">
        <v>412.761</v>
      </c>
      <c r="K53" s="74">
        <v>452.266</v>
      </c>
      <c r="L53" s="74">
        <v>483.336</v>
      </c>
      <c r="M53" s="74">
        <v>495.182</v>
      </c>
      <c r="N53" s="74">
        <v>471.614</v>
      </c>
      <c r="O53" s="74">
        <v>468.478</v>
      </c>
      <c r="P53" s="74">
        <v>438.833</v>
      </c>
      <c r="Q53" s="74">
        <v>423.367</v>
      </c>
      <c r="R53" s="74">
        <v>418.277</v>
      </c>
      <c r="S53" s="74">
        <v>397.763</v>
      </c>
      <c r="T53" s="74">
        <v>429.791</v>
      </c>
      <c r="U53" s="74">
        <v>379.18</v>
      </c>
    </row>
    <row r="54" spans="1:13" s="1" customFormat="1" ht="15.75">
      <c r="A54" s="13" t="s">
        <v>303</v>
      </c>
      <c r="B54" s="13"/>
      <c r="C54" s="61"/>
      <c r="D54" s="61"/>
      <c r="E54" s="61"/>
      <c r="F54" s="61"/>
      <c r="G54" s="62"/>
      <c r="H54" s="62"/>
      <c r="I54" s="61"/>
      <c r="J54" s="61"/>
      <c r="K54" s="62"/>
      <c r="L54" s="61"/>
      <c r="M54" s="61"/>
    </row>
    <row r="55" ht="12.75">
      <c r="A55" s="176" t="s">
        <v>283</v>
      </c>
    </row>
    <row r="56" spans="1:18" ht="12.75">
      <c r="A56" s="238" t="s">
        <v>285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</row>
    <row r="57" ht="13.5" customHeight="1">
      <c r="A57" s="176" t="s">
        <v>286</v>
      </c>
    </row>
    <row r="58" ht="12.75">
      <c r="A58" s="176" t="s">
        <v>284</v>
      </c>
    </row>
    <row r="59" ht="12.75">
      <c r="A59" s="176" t="s">
        <v>287</v>
      </c>
    </row>
    <row r="60" spans="1:18" ht="12.75" customHeight="1">
      <c r="A60" s="238" t="s">
        <v>315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</row>
    <row r="61" spans="1:18" ht="12.75" customHeight="1">
      <c r="A61" s="220" t="s">
        <v>288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ht="12.75">
      <c r="A62" s="176" t="s">
        <v>317</v>
      </c>
    </row>
    <row r="63" ht="12.75">
      <c r="A63" s="176" t="s">
        <v>318</v>
      </c>
    </row>
    <row r="64" spans="1:18" ht="12.75" customHeight="1">
      <c r="A64" s="238" t="s">
        <v>321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</row>
    <row r="65" spans="1:18" ht="12.75" customHeight="1">
      <c r="A65" s="221" t="s">
        <v>289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ht="12.75">
      <c r="A66" s="176" t="s">
        <v>322</v>
      </c>
    </row>
    <row r="67" spans="1:18" ht="13.5" customHeight="1">
      <c r="A67" s="238" t="s">
        <v>327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</row>
    <row r="68" spans="1:2" ht="12.75">
      <c r="A68" s="176" t="s">
        <v>290</v>
      </c>
      <c r="B68" s="176"/>
    </row>
    <row r="69" spans="1:16" ht="12.75">
      <c r="A69" s="177"/>
      <c r="B69" s="17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4.25" customHeight="1">
      <c r="A70" s="183"/>
      <c r="B70" s="183" t="s">
        <v>235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183"/>
    </row>
    <row r="71" spans="2:15" ht="15" customHeight="1">
      <c r="B71" s="182" t="s">
        <v>236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</row>
    <row r="72" ht="61.5" customHeight="1"/>
  </sheetData>
  <sheetProtection/>
  <mergeCells count="4">
    <mergeCell ref="A67:R67"/>
    <mergeCell ref="A64:R64"/>
    <mergeCell ref="A56:R56"/>
    <mergeCell ref="A60:R60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6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0"/>
  <sheetViews>
    <sheetView zoomScale="75" zoomScaleNormal="75" zoomScalePageLayoutView="0" workbookViewId="0" topLeftCell="A1">
      <selection activeCell="R24" sqref="R24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00390625" style="0" customWidth="1"/>
    <col min="14" max="14" width="9.57421875" style="0" customWidth="1"/>
  </cols>
  <sheetData>
    <row r="1" s="4" customFormat="1" ht="16.5">
      <c r="A1" s="112" t="s">
        <v>292</v>
      </c>
    </row>
    <row r="2" spans="1:13" s="4" customFormat="1" ht="13.5" customHeight="1">
      <c r="A2" s="113"/>
      <c r="B2" s="5"/>
      <c r="C2" s="5"/>
      <c r="D2" s="5"/>
      <c r="E2" s="5"/>
      <c r="F2" s="5"/>
      <c r="G2" s="5"/>
      <c r="H2" s="5"/>
      <c r="I2" s="5"/>
      <c r="J2" s="78"/>
      <c r="K2" s="5"/>
      <c r="L2" s="5"/>
      <c r="M2" s="5"/>
    </row>
    <row r="3" spans="1:12" s="4" customFormat="1" ht="18.75">
      <c r="A3" s="64" t="s">
        <v>0</v>
      </c>
      <c r="B3" s="80"/>
      <c r="C3" s="81" t="s">
        <v>1</v>
      </c>
      <c r="D3" s="81"/>
      <c r="E3" s="65"/>
      <c r="F3" s="80"/>
      <c r="G3" s="81" t="s">
        <v>239</v>
      </c>
      <c r="H3" s="80"/>
      <c r="I3" s="76"/>
      <c r="J3" s="132"/>
      <c r="K3" s="81" t="s">
        <v>2</v>
      </c>
      <c r="L3" s="132"/>
    </row>
    <row r="4" spans="1:12" s="4" customFormat="1" ht="14.25" customHeight="1">
      <c r="A4" s="16"/>
      <c r="B4" s="5"/>
      <c r="C4" s="77" t="s">
        <v>237</v>
      </c>
      <c r="D4" s="77"/>
      <c r="E4" s="5"/>
      <c r="F4" s="5"/>
      <c r="G4" s="77" t="s">
        <v>121</v>
      </c>
      <c r="H4" s="5"/>
      <c r="I4" s="77"/>
      <c r="J4" s="5"/>
      <c r="K4" s="16"/>
      <c r="L4" s="16"/>
    </row>
    <row r="5" spans="1:12" s="4" customFormat="1" ht="15.75" customHeight="1">
      <c r="A5" s="67"/>
      <c r="B5" s="78"/>
      <c r="C5" s="79"/>
      <c r="D5" s="79"/>
      <c r="E5" s="78"/>
      <c r="F5" s="78"/>
      <c r="G5" s="79" t="s">
        <v>3</v>
      </c>
      <c r="H5" s="78"/>
      <c r="I5" s="79"/>
      <c r="J5" s="78"/>
      <c r="K5" s="67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184"/>
    </row>
    <row r="7" spans="1:12" s="4" customFormat="1" ht="15">
      <c r="A7" s="4" t="s">
        <v>92</v>
      </c>
      <c r="C7" s="19">
        <v>156.6052</v>
      </c>
      <c r="D7" s="19"/>
      <c r="E7" s="12"/>
      <c r="F7" s="11"/>
      <c r="G7" s="19">
        <v>29160.399370000003</v>
      </c>
      <c r="H7" s="11"/>
      <c r="I7" s="19"/>
      <c r="J7" s="19"/>
      <c r="K7" s="19">
        <v>29317.004570000005</v>
      </c>
      <c r="L7" s="185"/>
    </row>
    <row r="8" spans="1:12" s="4" customFormat="1" ht="15">
      <c r="A8" s="4" t="s">
        <v>93</v>
      </c>
      <c r="C8" s="19">
        <v>5357.492220000002</v>
      </c>
      <c r="D8" s="19"/>
      <c r="E8" s="12"/>
      <c r="F8" s="11"/>
      <c r="G8" s="19">
        <v>48845.95216999999</v>
      </c>
      <c r="H8" s="11"/>
      <c r="I8" s="19"/>
      <c r="J8" s="19"/>
      <c r="K8" s="19">
        <v>54203.44438999999</v>
      </c>
      <c r="L8" s="185"/>
    </row>
    <row r="9" spans="1:12" s="4" customFormat="1" ht="15">
      <c r="A9" s="4" t="s">
        <v>94</v>
      </c>
      <c r="C9" s="19">
        <v>518.1043099999999</v>
      </c>
      <c r="D9" s="19"/>
      <c r="E9" s="12"/>
      <c r="F9" s="11"/>
      <c r="G9" s="19">
        <v>33182.70107</v>
      </c>
      <c r="H9" s="11"/>
      <c r="I9" s="19"/>
      <c r="J9" s="19"/>
      <c r="K9" s="19">
        <v>33700.805380000005</v>
      </c>
      <c r="L9" s="185"/>
    </row>
    <row r="10" spans="1:12" s="4" customFormat="1" ht="15">
      <c r="A10" s="4" t="s">
        <v>95</v>
      </c>
      <c r="C10" s="19">
        <v>7346.297800000001</v>
      </c>
      <c r="D10" s="19"/>
      <c r="E10" s="12"/>
      <c r="F10" s="11"/>
      <c r="G10" s="19">
        <v>48199.9434</v>
      </c>
      <c r="H10" s="11"/>
      <c r="I10" s="19"/>
      <c r="J10" s="19"/>
      <c r="K10" s="19">
        <v>55546.2412</v>
      </c>
      <c r="L10" s="185"/>
    </row>
    <row r="11" spans="1:12" s="4" customFormat="1" ht="18">
      <c r="A11" s="4" t="s">
        <v>275</v>
      </c>
      <c r="C11" s="19">
        <v>0</v>
      </c>
      <c r="D11" s="19"/>
      <c r="E11" s="12"/>
      <c r="F11" s="11"/>
      <c r="G11" s="19">
        <v>28982.70889</v>
      </c>
      <c r="H11" s="11"/>
      <c r="I11" s="19"/>
      <c r="J11" s="19"/>
      <c r="K11" s="19">
        <v>28982.70889</v>
      </c>
      <c r="L11" s="185"/>
    </row>
    <row r="12" spans="3:12" s="4" customFormat="1" ht="15">
      <c r="C12" s="198"/>
      <c r="D12" s="198"/>
      <c r="E12" s="198"/>
      <c r="F12" s="11"/>
      <c r="G12" s="198"/>
      <c r="H12" s="11"/>
      <c r="I12" s="198"/>
      <c r="J12" s="12"/>
      <c r="K12" s="198"/>
      <c r="L12" s="20"/>
    </row>
    <row r="13" spans="1:12" s="4" customFormat="1" ht="15.75">
      <c r="A13" s="67" t="s">
        <v>2</v>
      </c>
      <c r="B13" s="78"/>
      <c r="C13" s="223">
        <v>13378.499530000003</v>
      </c>
      <c r="D13" s="82"/>
      <c r="E13" s="83"/>
      <c r="F13" s="199"/>
      <c r="G13" s="223">
        <v>188371.70489999998</v>
      </c>
      <c r="H13" s="199"/>
      <c r="I13" s="82"/>
      <c r="J13" s="82"/>
      <c r="K13" s="223">
        <v>201750.20443</v>
      </c>
      <c r="L13" s="185"/>
    </row>
    <row r="14" spans="1:12" s="4" customFormat="1" ht="15.75">
      <c r="A14" s="195" t="s">
        <v>244</v>
      </c>
      <c r="B14" s="5"/>
      <c r="C14" s="191"/>
      <c r="D14" s="192"/>
      <c r="E14" s="193"/>
      <c r="F14" s="35"/>
      <c r="G14" s="191"/>
      <c r="H14" s="35"/>
      <c r="I14" s="192"/>
      <c r="J14" s="194"/>
      <c r="K14" s="191"/>
      <c r="L14" s="185"/>
    </row>
    <row r="15" ht="12.75">
      <c r="A15" t="s">
        <v>106</v>
      </c>
    </row>
    <row r="16" ht="12.75">
      <c r="A16" t="s">
        <v>238</v>
      </c>
    </row>
    <row r="17" ht="12.75">
      <c r="A17" s="183" t="s">
        <v>274</v>
      </c>
    </row>
    <row r="18" ht="12.75">
      <c r="A18" s="183"/>
    </row>
    <row r="19" ht="18">
      <c r="A19" s="15"/>
    </row>
    <row r="20" s="4" customFormat="1" ht="19.5">
      <c r="A20" s="110" t="s">
        <v>304</v>
      </c>
    </row>
    <row r="21" spans="1:12" s="4" customFormat="1" ht="6" customHeight="1">
      <c r="A21" s="85" t="s">
        <v>152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4" customFormat="1" ht="46.5" customHeight="1">
      <c r="A22" s="64"/>
      <c r="B22" s="244" t="s">
        <v>45</v>
      </c>
      <c r="C22" s="244"/>
      <c r="D22" s="244"/>
      <c r="E22" s="244"/>
      <c r="F22" s="244" t="s">
        <v>96</v>
      </c>
      <c r="G22" s="245"/>
      <c r="H22" s="247" t="s">
        <v>102</v>
      </c>
      <c r="I22" s="244" t="s">
        <v>97</v>
      </c>
      <c r="J22" s="244"/>
      <c r="K22" s="244"/>
      <c r="L22" s="240" t="s">
        <v>2</v>
      </c>
    </row>
    <row r="23" spans="1:12" s="4" customFormat="1" ht="38.25" customHeight="1">
      <c r="A23" s="16"/>
      <c r="B23" s="247" t="s">
        <v>118</v>
      </c>
      <c r="C23" s="246" t="s">
        <v>98</v>
      </c>
      <c r="D23" s="246"/>
      <c r="E23" s="247" t="s">
        <v>100</v>
      </c>
      <c r="F23" s="5"/>
      <c r="G23" s="5"/>
      <c r="H23" s="248"/>
      <c r="I23" s="88" t="s">
        <v>153</v>
      </c>
      <c r="J23" s="242" t="s">
        <v>308</v>
      </c>
      <c r="K23" s="243"/>
      <c r="L23" s="241"/>
    </row>
    <row r="24" spans="1:12" s="4" customFormat="1" ht="96.75" customHeight="1">
      <c r="A24" s="225" t="s">
        <v>307</v>
      </c>
      <c r="B24" s="241"/>
      <c r="C24" s="86" t="s">
        <v>119</v>
      </c>
      <c r="D24" s="86" t="s">
        <v>99</v>
      </c>
      <c r="E24" s="241"/>
      <c r="F24" s="87" t="s">
        <v>89</v>
      </c>
      <c r="G24" s="87" t="s">
        <v>101</v>
      </c>
      <c r="H24" s="241"/>
      <c r="I24" s="87" t="s">
        <v>250</v>
      </c>
      <c r="J24" s="87" t="s">
        <v>156</v>
      </c>
      <c r="K24" s="87" t="s">
        <v>103</v>
      </c>
      <c r="L24" s="241"/>
    </row>
    <row r="25" spans="2:12" s="4" customFormat="1" ht="15" customHeight="1">
      <c r="B25" s="214"/>
      <c r="C25" s="214"/>
      <c r="D25" s="214"/>
      <c r="E25" s="214"/>
      <c r="F25" s="214"/>
      <c r="G25" s="214"/>
      <c r="H25" s="214"/>
      <c r="I25" s="214"/>
      <c r="J25" s="224"/>
      <c r="K25" s="214"/>
      <c r="L25" s="234"/>
    </row>
    <row r="26" spans="1:14" s="4" customFormat="1" ht="15" customHeight="1">
      <c r="A26" s="7" t="s">
        <v>14</v>
      </c>
      <c r="B26" s="26">
        <v>0</v>
      </c>
      <c r="C26" s="26">
        <v>1677</v>
      </c>
      <c r="D26" s="26">
        <v>-1548</v>
      </c>
      <c r="E26" s="26">
        <v>4293</v>
      </c>
      <c r="F26" s="26">
        <v>286</v>
      </c>
      <c r="G26" s="26">
        <v>3519</v>
      </c>
      <c r="H26" s="26">
        <v>0</v>
      </c>
      <c r="I26" s="26">
        <v>0</v>
      </c>
      <c r="J26" s="26">
        <v>0</v>
      </c>
      <c r="K26" s="235">
        <v>429</v>
      </c>
      <c r="L26" s="215">
        <f>SUM(B26:K26)</f>
        <v>8656</v>
      </c>
      <c r="M26" s="84"/>
      <c r="N26" s="84"/>
    </row>
    <row r="27" spans="1:14" s="4" customFormat="1" ht="15">
      <c r="A27" s="7" t="s">
        <v>15</v>
      </c>
      <c r="B27" s="26">
        <v>0</v>
      </c>
      <c r="C27" s="26">
        <v>4697</v>
      </c>
      <c r="D27" s="26">
        <v>-176</v>
      </c>
      <c r="E27" s="26">
        <v>2172</v>
      </c>
      <c r="F27" s="26">
        <v>414</v>
      </c>
      <c r="G27" s="26">
        <v>1526</v>
      </c>
      <c r="H27" s="235">
        <v>179</v>
      </c>
      <c r="I27" s="26">
        <v>0</v>
      </c>
      <c r="J27" s="26">
        <v>246</v>
      </c>
      <c r="K27" s="235">
        <v>7643</v>
      </c>
      <c r="L27" s="215">
        <f aca="true" t="shared" si="0" ref="L27:L57">SUM(B27:K27)</f>
        <v>16701</v>
      </c>
      <c r="M27" s="84"/>
      <c r="N27" s="84"/>
    </row>
    <row r="28" spans="1:14" s="4" customFormat="1" ht="15">
      <c r="A28" s="7" t="s">
        <v>16</v>
      </c>
      <c r="B28" s="26">
        <v>2705</v>
      </c>
      <c r="C28" s="26">
        <v>2520</v>
      </c>
      <c r="D28" s="26">
        <v>2396</v>
      </c>
      <c r="E28" s="26">
        <v>959</v>
      </c>
      <c r="F28" s="26">
        <v>0</v>
      </c>
      <c r="G28" s="26">
        <v>0</v>
      </c>
      <c r="H28" s="235">
        <v>-212</v>
      </c>
      <c r="I28" s="26">
        <v>0</v>
      </c>
      <c r="J28" s="26">
        <v>0</v>
      </c>
      <c r="K28" s="235">
        <v>2222</v>
      </c>
      <c r="L28" s="215">
        <f>SUM(B28:K28)</f>
        <v>10590</v>
      </c>
      <c r="M28" s="84"/>
      <c r="N28" s="84"/>
    </row>
    <row r="29" spans="1:14" s="4" customFormat="1" ht="15">
      <c r="A29" s="7" t="s">
        <v>17</v>
      </c>
      <c r="B29" s="26">
        <v>52</v>
      </c>
      <c r="C29" s="26">
        <v>1995</v>
      </c>
      <c r="D29" s="26">
        <v>5693</v>
      </c>
      <c r="E29" s="26">
        <v>1249</v>
      </c>
      <c r="F29" s="26">
        <v>170</v>
      </c>
      <c r="G29" s="26">
        <v>681</v>
      </c>
      <c r="H29" s="235">
        <v>-357</v>
      </c>
      <c r="I29" s="26">
        <v>1431</v>
      </c>
      <c r="J29" s="26">
        <v>175</v>
      </c>
      <c r="K29" s="235">
        <v>2646</v>
      </c>
      <c r="L29" s="215">
        <f t="shared" si="0"/>
        <v>13735</v>
      </c>
      <c r="M29" s="84"/>
      <c r="N29" s="84"/>
    </row>
    <row r="30" spans="1:14" s="4" customFormat="1" ht="15">
      <c r="A30" s="7" t="s">
        <v>18</v>
      </c>
      <c r="B30" s="26">
        <v>193</v>
      </c>
      <c r="C30" s="26">
        <v>449</v>
      </c>
      <c r="D30" s="26">
        <v>1047</v>
      </c>
      <c r="E30" s="26">
        <v>354</v>
      </c>
      <c r="F30" s="26">
        <v>28</v>
      </c>
      <c r="G30" s="26">
        <v>96</v>
      </c>
      <c r="H30" s="235">
        <v>10</v>
      </c>
      <c r="I30" s="26">
        <v>0</v>
      </c>
      <c r="J30" s="26">
        <v>53</v>
      </c>
      <c r="K30" s="235">
        <v>347</v>
      </c>
      <c r="L30" s="215">
        <f t="shared" si="0"/>
        <v>2577</v>
      </c>
      <c r="M30" s="84"/>
      <c r="N30" s="84"/>
    </row>
    <row r="31" spans="1:14" s="4" customFormat="1" ht="15">
      <c r="A31" s="7" t="s">
        <v>19</v>
      </c>
      <c r="B31" s="26">
        <v>0</v>
      </c>
      <c r="C31" s="26">
        <v>1514</v>
      </c>
      <c r="D31" s="26">
        <v>7108</v>
      </c>
      <c r="E31" s="26">
        <v>672</v>
      </c>
      <c r="F31" s="26">
        <v>263</v>
      </c>
      <c r="G31" s="26">
        <v>990</v>
      </c>
      <c r="H31" s="235">
        <v>189</v>
      </c>
      <c r="I31" s="26">
        <v>0</v>
      </c>
      <c r="J31" s="26">
        <v>0</v>
      </c>
      <c r="K31" s="235">
        <v>3760</v>
      </c>
      <c r="L31" s="215">
        <f t="shared" si="0"/>
        <v>14496</v>
      </c>
      <c r="M31" s="84"/>
      <c r="N31" s="84"/>
    </row>
    <row r="32" spans="1:14" s="4" customFormat="1" ht="15">
      <c r="A32" s="7" t="s">
        <v>20</v>
      </c>
      <c r="B32" s="26">
        <v>0</v>
      </c>
      <c r="C32" s="26">
        <v>1443</v>
      </c>
      <c r="D32" s="26">
        <v>1342</v>
      </c>
      <c r="E32" s="26">
        <v>1063</v>
      </c>
      <c r="F32" s="26">
        <v>0</v>
      </c>
      <c r="G32" s="26">
        <v>2733</v>
      </c>
      <c r="H32" s="235">
        <v>-2122</v>
      </c>
      <c r="I32" s="26">
        <v>0</v>
      </c>
      <c r="J32" s="26">
        <v>43</v>
      </c>
      <c r="K32" s="235">
        <v>636</v>
      </c>
      <c r="L32" s="215">
        <f t="shared" si="0"/>
        <v>5138</v>
      </c>
      <c r="M32" s="84"/>
      <c r="N32" s="84"/>
    </row>
    <row r="33" spans="1:14" s="4" customFormat="1" ht="15">
      <c r="A33" s="7" t="s">
        <v>21</v>
      </c>
      <c r="B33" s="26">
        <v>0</v>
      </c>
      <c r="C33" s="26">
        <v>735</v>
      </c>
      <c r="D33" s="26">
        <v>5412</v>
      </c>
      <c r="E33" s="26">
        <v>1910</v>
      </c>
      <c r="F33" s="26">
        <v>240</v>
      </c>
      <c r="G33" s="26">
        <v>1112</v>
      </c>
      <c r="H33" s="235">
        <v>-381</v>
      </c>
      <c r="I33" s="26">
        <v>0</v>
      </c>
      <c r="J33" s="26">
        <v>233</v>
      </c>
      <c r="K33" s="235">
        <v>2019</v>
      </c>
      <c r="L33" s="215">
        <f t="shared" si="0"/>
        <v>11280</v>
      </c>
      <c r="M33" s="84"/>
      <c r="N33" s="84"/>
    </row>
    <row r="34" spans="1:14" s="4" customFormat="1" ht="15">
      <c r="A34" s="7" t="s">
        <v>22</v>
      </c>
      <c r="B34" s="26">
        <v>0</v>
      </c>
      <c r="C34" s="26">
        <v>427</v>
      </c>
      <c r="D34" s="26">
        <v>2705</v>
      </c>
      <c r="E34" s="26">
        <v>725</v>
      </c>
      <c r="F34" s="26">
        <v>401</v>
      </c>
      <c r="G34" s="26">
        <v>939</v>
      </c>
      <c r="H34" s="235">
        <v>-82</v>
      </c>
      <c r="I34" s="26">
        <v>0</v>
      </c>
      <c r="J34" s="26">
        <v>210</v>
      </c>
      <c r="K34" s="235">
        <v>1818</v>
      </c>
      <c r="L34" s="215">
        <f t="shared" si="0"/>
        <v>7143</v>
      </c>
      <c r="M34" s="84"/>
      <c r="N34" s="84"/>
    </row>
    <row r="35" spans="1:14" s="4" customFormat="1" ht="15">
      <c r="A35" s="7" t="s">
        <v>23</v>
      </c>
      <c r="B35" s="26">
        <v>0</v>
      </c>
      <c r="C35" s="26">
        <v>1295</v>
      </c>
      <c r="D35" s="26">
        <v>964</v>
      </c>
      <c r="E35" s="26">
        <v>1372</v>
      </c>
      <c r="F35" s="26">
        <v>261</v>
      </c>
      <c r="G35" s="26">
        <v>407</v>
      </c>
      <c r="H35" s="26">
        <v>1</v>
      </c>
      <c r="I35" s="26">
        <v>0</v>
      </c>
      <c r="J35" s="26">
        <v>92</v>
      </c>
      <c r="K35" s="235">
        <v>1139</v>
      </c>
      <c r="L35" s="215">
        <f t="shared" si="0"/>
        <v>5531</v>
      </c>
      <c r="M35" s="84"/>
      <c r="N35" s="84"/>
    </row>
    <row r="36" spans="1:14" s="4" customFormat="1" ht="15">
      <c r="A36" s="7" t="s">
        <v>24</v>
      </c>
      <c r="B36" s="26">
        <v>0</v>
      </c>
      <c r="C36" s="26">
        <v>956</v>
      </c>
      <c r="D36" s="26">
        <v>6197</v>
      </c>
      <c r="E36" s="26">
        <v>1206</v>
      </c>
      <c r="F36" s="26">
        <v>224</v>
      </c>
      <c r="G36" s="26">
        <v>103</v>
      </c>
      <c r="H36" s="235">
        <v>164</v>
      </c>
      <c r="I36" s="26">
        <v>0</v>
      </c>
      <c r="J36" s="26">
        <v>171</v>
      </c>
      <c r="K36" s="235">
        <v>1572</v>
      </c>
      <c r="L36" s="215">
        <f t="shared" si="0"/>
        <v>10593</v>
      </c>
      <c r="M36" s="84"/>
      <c r="N36" s="84"/>
    </row>
    <row r="37" spans="1:14" s="4" customFormat="1" ht="15">
      <c r="A37" s="7" t="s">
        <v>25</v>
      </c>
      <c r="B37" s="26">
        <v>0</v>
      </c>
      <c r="C37" s="26">
        <v>2090</v>
      </c>
      <c r="D37" s="26">
        <v>8977</v>
      </c>
      <c r="E37" s="26">
        <v>4751</v>
      </c>
      <c r="F37" s="26">
        <v>1279</v>
      </c>
      <c r="G37" s="26">
        <v>378</v>
      </c>
      <c r="H37" s="235">
        <v>-24082</v>
      </c>
      <c r="I37" s="26">
        <v>381</v>
      </c>
      <c r="J37" s="26">
        <v>959</v>
      </c>
      <c r="K37" s="235">
        <v>-3791</v>
      </c>
      <c r="L37" s="215">
        <f t="shared" si="0"/>
        <v>-9058</v>
      </c>
      <c r="M37" s="84"/>
      <c r="N37" s="84"/>
    </row>
    <row r="38" spans="1:14" s="4" customFormat="1" ht="15">
      <c r="A38" s="7" t="s">
        <v>57</v>
      </c>
      <c r="B38" s="26">
        <v>0</v>
      </c>
      <c r="C38" s="26">
        <v>1496</v>
      </c>
      <c r="D38" s="26">
        <v>1821</v>
      </c>
      <c r="E38" s="26">
        <v>366</v>
      </c>
      <c r="F38" s="26">
        <v>11</v>
      </c>
      <c r="G38" s="26">
        <v>19</v>
      </c>
      <c r="H38" s="235">
        <v>41</v>
      </c>
      <c r="I38" s="235">
        <v>778</v>
      </c>
      <c r="J38" s="26">
        <v>0</v>
      </c>
      <c r="K38" s="235">
        <v>2929</v>
      </c>
      <c r="L38" s="215">
        <f t="shared" si="0"/>
        <v>7461</v>
      </c>
      <c r="M38" s="84"/>
      <c r="N38" s="84"/>
    </row>
    <row r="39" spans="1:14" s="4" customFormat="1" ht="15">
      <c r="A39" s="7" t="s">
        <v>26</v>
      </c>
      <c r="B39" s="26">
        <v>4</v>
      </c>
      <c r="C39" s="26">
        <v>1288</v>
      </c>
      <c r="D39" s="26">
        <v>2107</v>
      </c>
      <c r="E39" s="26">
        <v>1322</v>
      </c>
      <c r="F39" s="26">
        <v>386</v>
      </c>
      <c r="G39" s="26">
        <v>1825</v>
      </c>
      <c r="H39" s="235">
        <v>-205</v>
      </c>
      <c r="I39" s="26">
        <v>0</v>
      </c>
      <c r="J39" s="26">
        <v>131</v>
      </c>
      <c r="K39" s="235">
        <v>2015</v>
      </c>
      <c r="L39" s="215">
        <f t="shared" si="0"/>
        <v>8873</v>
      </c>
      <c r="M39" s="84"/>
      <c r="N39" s="84"/>
    </row>
    <row r="40" spans="1:14" s="4" customFormat="1" ht="15">
      <c r="A40" s="7" t="s">
        <v>12</v>
      </c>
      <c r="B40" s="26">
        <v>24</v>
      </c>
      <c r="C40" s="26">
        <v>3301</v>
      </c>
      <c r="D40" s="26">
        <v>11043</v>
      </c>
      <c r="E40" s="26">
        <v>2763</v>
      </c>
      <c r="F40" s="26">
        <v>333</v>
      </c>
      <c r="G40" s="26">
        <v>1674</v>
      </c>
      <c r="H40" s="235">
        <v>-508</v>
      </c>
      <c r="I40" s="26">
        <v>0</v>
      </c>
      <c r="J40" s="26">
        <v>380</v>
      </c>
      <c r="K40" s="235">
        <v>9362</v>
      </c>
      <c r="L40" s="215">
        <f t="shared" si="0"/>
        <v>28372</v>
      </c>
      <c r="M40" s="84"/>
      <c r="N40" s="84"/>
    </row>
    <row r="41" spans="1:14" s="4" customFormat="1" ht="15">
      <c r="A41" s="7" t="s">
        <v>27</v>
      </c>
      <c r="B41" s="26">
        <v>0</v>
      </c>
      <c r="C41" s="26">
        <v>1040</v>
      </c>
      <c r="D41" s="26">
        <v>10437</v>
      </c>
      <c r="E41" s="26">
        <v>10006</v>
      </c>
      <c r="F41" s="26">
        <v>3304</v>
      </c>
      <c r="G41" s="26">
        <v>1695</v>
      </c>
      <c r="H41" s="235">
        <v>-12801</v>
      </c>
      <c r="I41" s="26">
        <v>0</v>
      </c>
      <c r="J41" s="26">
        <v>1010</v>
      </c>
      <c r="K41" s="235">
        <v>7013</v>
      </c>
      <c r="L41" s="215">
        <f t="shared" si="0"/>
        <v>21704</v>
      </c>
      <c r="M41" s="84"/>
      <c r="N41" s="84"/>
    </row>
    <row r="42" spans="1:14" s="4" customFormat="1" ht="15">
      <c r="A42" s="7" t="s">
        <v>13</v>
      </c>
      <c r="B42" s="26">
        <v>0</v>
      </c>
      <c r="C42" s="26">
        <v>8113</v>
      </c>
      <c r="D42" s="26">
        <v>11123</v>
      </c>
      <c r="E42" s="26">
        <v>4268</v>
      </c>
      <c r="F42" s="26">
        <v>182</v>
      </c>
      <c r="G42" s="26">
        <v>2362</v>
      </c>
      <c r="H42" s="235">
        <v>-1130</v>
      </c>
      <c r="I42" s="26">
        <v>102</v>
      </c>
      <c r="J42" s="26">
        <v>146</v>
      </c>
      <c r="K42" s="235">
        <v>8348</v>
      </c>
      <c r="L42" s="215">
        <f t="shared" si="0"/>
        <v>33514</v>
      </c>
      <c r="M42" s="84"/>
      <c r="N42" s="84"/>
    </row>
    <row r="43" spans="1:14" s="4" customFormat="1" ht="15">
      <c r="A43" s="7" t="s">
        <v>28</v>
      </c>
      <c r="B43" s="26">
        <v>0</v>
      </c>
      <c r="C43" s="26">
        <v>317</v>
      </c>
      <c r="D43" s="26">
        <v>1613</v>
      </c>
      <c r="E43" s="26">
        <v>904</v>
      </c>
      <c r="F43" s="26">
        <v>170</v>
      </c>
      <c r="G43" s="26">
        <v>195</v>
      </c>
      <c r="H43" s="26">
        <v>-44</v>
      </c>
      <c r="I43" s="26">
        <v>0</v>
      </c>
      <c r="J43" s="26">
        <v>164</v>
      </c>
      <c r="K43" s="235">
        <v>1458</v>
      </c>
      <c r="L43" s="215">
        <f t="shared" si="0"/>
        <v>4777</v>
      </c>
      <c r="M43" s="84"/>
      <c r="N43" s="84"/>
    </row>
    <row r="44" spans="1:14" s="4" customFormat="1" ht="15">
      <c r="A44" s="7" t="s">
        <v>29</v>
      </c>
      <c r="B44" s="26">
        <v>0</v>
      </c>
      <c r="C44" s="26">
        <v>774</v>
      </c>
      <c r="D44" s="26">
        <v>1754</v>
      </c>
      <c r="E44" s="26">
        <v>1041</v>
      </c>
      <c r="F44" s="26">
        <v>309</v>
      </c>
      <c r="G44" s="26">
        <v>885</v>
      </c>
      <c r="H44" s="235">
        <v>164</v>
      </c>
      <c r="I44" s="26">
        <v>0</v>
      </c>
      <c r="J44" s="26">
        <v>13</v>
      </c>
      <c r="K44" s="235">
        <v>655</v>
      </c>
      <c r="L44" s="215">
        <f t="shared" si="0"/>
        <v>5595</v>
      </c>
      <c r="M44" s="84"/>
      <c r="N44" s="84"/>
    </row>
    <row r="45" spans="1:14" s="4" customFormat="1" ht="15">
      <c r="A45" s="7" t="s">
        <v>30</v>
      </c>
      <c r="B45" s="26">
        <v>0</v>
      </c>
      <c r="C45" s="26">
        <v>1780</v>
      </c>
      <c r="D45" s="26">
        <v>1976</v>
      </c>
      <c r="E45" s="26">
        <v>642</v>
      </c>
      <c r="F45" s="26">
        <v>173</v>
      </c>
      <c r="G45" s="26">
        <v>875</v>
      </c>
      <c r="H45" s="235">
        <v>-523</v>
      </c>
      <c r="I45" s="26">
        <v>152</v>
      </c>
      <c r="J45" s="26">
        <v>0</v>
      </c>
      <c r="K45" s="235">
        <v>385</v>
      </c>
      <c r="L45" s="215">
        <f t="shared" si="0"/>
        <v>5460</v>
      </c>
      <c r="M45" s="84"/>
      <c r="N45" s="84"/>
    </row>
    <row r="46" spans="1:14" s="4" customFormat="1" ht="15">
      <c r="A46" s="7" t="s">
        <v>31</v>
      </c>
      <c r="B46" s="26">
        <v>0</v>
      </c>
      <c r="C46" s="26">
        <v>834</v>
      </c>
      <c r="D46" s="26">
        <v>5969</v>
      </c>
      <c r="E46" s="26">
        <v>1479</v>
      </c>
      <c r="F46" s="26">
        <v>291</v>
      </c>
      <c r="G46" s="26">
        <v>62</v>
      </c>
      <c r="H46" s="235">
        <v>204</v>
      </c>
      <c r="I46" s="26">
        <v>0</v>
      </c>
      <c r="J46" s="26">
        <v>272</v>
      </c>
      <c r="K46" s="235">
        <v>2322</v>
      </c>
      <c r="L46" s="215">
        <f t="shared" si="0"/>
        <v>11433</v>
      </c>
      <c r="M46" s="84"/>
      <c r="N46" s="84"/>
    </row>
    <row r="47" spans="1:14" s="4" customFormat="1" ht="15">
      <c r="A47" s="7" t="s">
        <v>32</v>
      </c>
      <c r="B47" s="26">
        <v>0</v>
      </c>
      <c r="C47" s="26">
        <v>3871</v>
      </c>
      <c r="D47" s="26">
        <v>7702</v>
      </c>
      <c r="E47" s="26">
        <v>4789</v>
      </c>
      <c r="F47" s="26">
        <v>1196</v>
      </c>
      <c r="G47" s="26">
        <v>1646</v>
      </c>
      <c r="H47" s="26">
        <v>0</v>
      </c>
      <c r="I47" s="26">
        <v>0</v>
      </c>
      <c r="J47" s="26">
        <v>552</v>
      </c>
      <c r="K47" s="235">
        <v>5374</v>
      </c>
      <c r="L47" s="215">
        <f t="shared" si="0"/>
        <v>25130</v>
      </c>
      <c r="M47" s="84"/>
      <c r="N47" s="84"/>
    </row>
    <row r="48" spans="1:14" s="4" customFormat="1" ht="15">
      <c r="A48" s="7" t="s">
        <v>33</v>
      </c>
      <c r="B48" s="26">
        <v>0</v>
      </c>
      <c r="C48" s="26">
        <v>781</v>
      </c>
      <c r="D48" s="26">
        <v>1983</v>
      </c>
      <c r="E48" s="26">
        <v>246</v>
      </c>
      <c r="F48" s="26">
        <v>44</v>
      </c>
      <c r="G48" s="26">
        <v>432</v>
      </c>
      <c r="H48" s="235">
        <v>-14</v>
      </c>
      <c r="I48" s="26">
        <v>3774</v>
      </c>
      <c r="J48" s="26">
        <v>113</v>
      </c>
      <c r="K48" s="235">
        <v>2484</v>
      </c>
      <c r="L48" s="215">
        <f t="shared" si="0"/>
        <v>9843</v>
      </c>
      <c r="M48" s="84"/>
      <c r="N48" s="84"/>
    </row>
    <row r="49" spans="1:14" s="4" customFormat="1" ht="15">
      <c r="A49" s="7" t="s">
        <v>34</v>
      </c>
      <c r="B49" s="26">
        <v>0</v>
      </c>
      <c r="C49" s="26">
        <v>3613</v>
      </c>
      <c r="D49" s="26">
        <v>3367</v>
      </c>
      <c r="E49" s="26">
        <v>1424</v>
      </c>
      <c r="F49" s="26">
        <v>49</v>
      </c>
      <c r="G49" s="26">
        <v>1146</v>
      </c>
      <c r="H49" s="235">
        <v>-878</v>
      </c>
      <c r="I49" s="26">
        <v>0</v>
      </c>
      <c r="J49" s="26">
        <v>59</v>
      </c>
      <c r="K49" s="235">
        <v>2635</v>
      </c>
      <c r="L49" s="215">
        <f t="shared" si="0"/>
        <v>11415</v>
      </c>
      <c r="M49" s="84"/>
      <c r="N49" s="84"/>
    </row>
    <row r="50" spans="1:14" s="4" customFormat="1" ht="15">
      <c r="A50" s="7" t="s">
        <v>35</v>
      </c>
      <c r="B50" s="26">
        <v>17</v>
      </c>
      <c r="C50" s="26">
        <v>1096</v>
      </c>
      <c r="D50" s="26">
        <v>3190</v>
      </c>
      <c r="E50" s="26">
        <v>1642</v>
      </c>
      <c r="F50" s="26">
        <v>675</v>
      </c>
      <c r="G50" s="26">
        <v>1688</v>
      </c>
      <c r="H50" s="235">
        <v>-504</v>
      </c>
      <c r="I50" s="26">
        <v>1760</v>
      </c>
      <c r="J50" s="26">
        <v>287</v>
      </c>
      <c r="K50" s="235">
        <v>3029</v>
      </c>
      <c r="L50" s="215">
        <f t="shared" si="0"/>
        <v>12880</v>
      </c>
      <c r="M50" s="84"/>
      <c r="N50" s="84"/>
    </row>
    <row r="51" spans="1:14" s="4" customFormat="1" ht="15">
      <c r="A51" s="7" t="s">
        <v>36</v>
      </c>
      <c r="B51" s="26">
        <v>350</v>
      </c>
      <c r="C51" s="26">
        <v>4022</v>
      </c>
      <c r="D51" s="26">
        <v>2556</v>
      </c>
      <c r="E51" s="26">
        <v>982</v>
      </c>
      <c r="F51" s="26">
        <v>142</v>
      </c>
      <c r="G51" s="26">
        <v>550</v>
      </c>
      <c r="H51" s="235">
        <v>147</v>
      </c>
      <c r="I51" s="26">
        <v>27</v>
      </c>
      <c r="J51" s="235">
        <v>16</v>
      </c>
      <c r="K51" s="235">
        <v>2352</v>
      </c>
      <c r="L51" s="215">
        <f t="shared" si="0"/>
        <v>11144</v>
      </c>
      <c r="M51" s="84"/>
      <c r="N51" s="84"/>
    </row>
    <row r="52" spans="1:14" s="4" customFormat="1" ht="15">
      <c r="A52" s="7" t="s">
        <v>37</v>
      </c>
      <c r="B52" s="26">
        <v>0</v>
      </c>
      <c r="C52" s="26">
        <v>1123</v>
      </c>
      <c r="D52" s="26">
        <v>3348</v>
      </c>
      <c r="E52" s="26">
        <v>452</v>
      </c>
      <c r="F52" s="26">
        <v>13</v>
      </c>
      <c r="G52" s="26">
        <v>598</v>
      </c>
      <c r="H52" s="26">
        <v>20</v>
      </c>
      <c r="I52" s="26">
        <v>8939</v>
      </c>
      <c r="J52" s="26">
        <v>7</v>
      </c>
      <c r="K52" s="235">
        <v>3936</v>
      </c>
      <c r="L52" s="215">
        <f t="shared" si="0"/>
        <v>18436</v>
      </c>
      <c r="M52" s="84"/>
      <c r="N52" s="84"/>
    </row>
    <row r="53" spans="1:14" s="4" customFormat="1" ht="15">
      <c r="A53" s="7" t="s">
        <v>38</v>
      </c>
      <c r="B53" s="26">
        <v>0</v>
      </c>
      <c r="C53" s="26">
        <v>629</v>
      </c>
      <c r="D53" s="26">
        <v>4635</v>
      </c>
      <c r="E53" s="26">
        <v>1698</v>
      </c>
      <c r="F53" s="26">
        <v>109</v>
      </c>
      <c r="G53" s="26">
        <v>677</v>
      </c>
      <c r="H53" s="235">
        <v>-504</v>
      </c>
      <c r="I53" s="26">
        <v>0</v>
      </c>
      <c r="J53" s="26">
        <v>261</v>
      </c>
      <c r="K53" s="235">
        <v>1890</v>
      </c>
      <c r="L53" s="215">
        <f t="shared" si="0"/>
        <v>9395</v>
      </c>
      <c r="M53" s="84"/>
      <c r="N53" s="84"/>
    </row>
    <row r="54" spans="1:14" s="4" customFormat="1" ht="15">
      <c r="A54" s="7" t="s">
        <v>39</v>
      </c>
      <c r="B54" s="26">
        <v>133</v>
      </c>
      <c r="C54" s="26">
        <v>4416</v>
      </c>
      <c r="D54" s="26">
        <v>7672</v>
      </c>
      <c r="E54" s="26">
        <v>2381</v>
      </c>
      <c r="F54" s="26">
        <v>855</v>
      </c>
      <c r="G54" s="26">
        <v>2961</v>
      </c>
      <c r="H54" s="235">
        <v>-741</v>
      </c>
      <c r="I54" s="26">
        <v>0</v>
      </c>
      <c r="J54" s="26">
        <v>563</v>
      </c>
      <c r="K54" s="235">
        <v>5318</v>
      </c>
      <c r="L54" s="215">
        <f t="shared" si="0"/>
        <v>23558</v>
      </c>
      <c r="M54" s="84"/>
      <c r="N54" s="84"/>
    </row>
    <row r="55" spans="1:14" s="4" customFormat="1" ht="15">
      <c r="A55" s="7" t="s">
        <v>40</v>
      </c>
      <c r="B55" s="26">
        <v>0</v>
      </c>
      <c r="C55" s="26">
        <v>1126</v>
      </c>
      <c r="D55" s="26">
        <v>2681</v>
      </c>
      <c r="E55" s="26">
        <v>2688</v>
      </c>
      <c r="F55" s="26">
        <v>136</v>
      </c>
      <c r="G55" s="26">
        <v>287</v>
      </c>
      <c r="H55" s="235">
        <v>-379</v>
      </c>
      <c r="I55" s="26">
        <v>0</v>
      </c>
      <c r="J55" s="26">
        <v>0</v>
      </c>
      <c r="K55" s="235">
        <v>1625</v>
      </c>
      <c r="L55" s="215">
        <f t="shared" si="0"/>
        <v>8164</v>
      </c>
      <c r="M55" s="84"/>
      <c r="N55" s="84"/>
    </row>
    <row r="56" spans="1:14" s="4" customFormat="1" ht="15">
      <c r="A56" s="7" t="s">
        <v>41</v>
      </c>
      <c r="B56" s="26">
        <v>0</v>
      </c>
      <c r="C56" s="26">
        <v>667</v>
      </c>
      <c r="D56" s="26">
        <v>1718</v>
      </c>
      <c r="E56" s="26">
        <v>623</v>
      </c>
      <c r="F56" s="26">
        <v>169</v>
      </c>
      <c r="G56" s="26">
        <v>515</v>
      </c>
      <c r="H56" s="235">
        <v>91</v>
      </c>
      <c r="I56" s="26">
        <v>0</v>
      </c>
      <c r="J56" s="26">
        <v>0</v>
      </c>
      <c r="K56" s="235">
        <v>1771</v>
      </c>
      <c r="L56" s="215">
        <f t="shared" si="0"/>
        <v>5554</v>
      </c>
      <c r="M56" s="84"/>
      <c r="N56" s="84"/>
    </row>
    <row r="57" spans="1:14" s="4" customFormat="1" ht="15">
      <c r="A57" s="7" t="s">
        <v>42</v>
      </c>
      <c r="B57" s="26">
        <v>0</v>
      </c>
      <c r="C57" s="26">
        <v>2123</v>
      </c>
      <c r="D57" s="26">
        <v>6195</v>
      </c>
      <c r="E57" s="26">
        <v>2759</v>
      </c>
      <c r="F57" s="26">
        <v>378</v>
      </c>
      <c r="G57" s="26">
        <v>670</v>
      </c>
      <c r="H57" s="235">
        <v>173</v>
      </c>
      <c r="I57" s="26">
        <v>0</v>
      </c>
      <c r="J57" s="26">
        <v>454</v>
      </c>
      <c r="K57" s="235">
        <v>2476</v>
      </c>
      <c r="L57" s="215">
        <f t="shared" si="0"/>
        <v>15228</v>
      </c>
      <c r="M57" s="84"/>
      <c r="N57" s="84"/>
    </row>
    <row r="58" spans="1:14" s="4" customFormat="1" ht="6.75" customHeight="1">
      <c r="A58" s="7"/>
      <c r="B58" s="26"/>
      <c r="C58" s="26"/>
      <c r="D58" s="26">
        <v>0</v>
      </c>
      <c r="E58" s="26"/>
      <c r="F58" s="26"/>
      <c r="G58" s="26">
        <v>0</v>
      </c>
      <c r="H58" s="26"/>
      <c r="I58" s="26"/>
      <c r="J58" s="26"/>
      <c r="K58" s="235"/>
      <c r="L58" s="215"/>
      <c r="M58" s="84"/>
      <c r="N58" s="84"/>
    </row>
    <row r="59" spans="1:14" s="4" customFormat="1" ht="15">
      <c r="A59" s="7" t="s">
        <v>144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15">
        <f>SUM(B59:K59)</f>
        <v>0</v>
      </c>
      <c r="M59" s="84"/>
      <c r="N59" s="84"/>
    </row>
    <row r="60" spans="1:14" s="4" customFormat="1" ht="15">
      <c r="A60" s="7" t="s">
        <v>145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10</v>
      </c>
      <c r="L60" s="215">
        <f aca="true" t="shared" si="1" ref="L60:L65">SUM(B60:K60)</f>
        <v>10</v>
      </c>
      <c r="M60" s="84"/>
      <c r="N60" s="84"/>
    </row>
    <row r="61" spans="1:14" s="4" customFormat="1" ht="15">
      <c r="A61" s="7" t="s">
        <v>146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35">
        <v>712</v>
      </c>
      <c r="L61" s="216">
        <f t="shared" si="1"/>
        <v>712</v>
      </c>
      <c r="M61" s="84"/>
      <c r="N61" s="84"/>
    </row>
    <row r="62" spans="1:14" s="4" customFormat="1" ht="15">
      <c r="A62" s="7" t="s">
        <v>148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17">
        <f t="shared" si="1"/>
        <v>0</v>
      </c>
      <c r="M62" s="84"/>
      <c r="N62" s="84"/>
    </row>
    <row r="63" spans="1:14" s="4" customFormat="1" ht="15">
      <c r="A63" s="7" t="s">
        <v>170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35">
        <v>3053</v>
      </c>
      <c r="L63" s="216">
        <f t="shared" si="1"/>
        <v>3053</v>
      </c>
      <c r="M63" s="84"/>
      <c r="N63" s="84"/>
    </row>
    <row r="64" spans="1:14" s="4" customFormat="1" ht="15">
      <c r="A64" s="7" t="s">
        <v>147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35">
        <v>-45</v>
      </c>
      <c r="L64" s="216">
        <f t="shared" si="1"/>
        <v>-45</v>
      </c>
      <c r="M64" s="84"/>
      <c r="N64" s="84"/>
    </row>
    <row r="65" spans="1:14" s="4" customFormat="1" ht="15">
      <c r="A65" s="7" t="s">
        <v>171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-143</v>
      </c>
      <c r="K65" s="235">
        <v>275</v>
      </c>
      <c r="L65" s="216">
        <f t="shared" si="1"/>
        <v>132</v>
      </c>
      <c r="M65" s="84"/>
      <c r="N65" s="84"/>
    </row>
    <row r="66" spans="1:14" s="4" customFormat="1" ht="15.75">
      <c r="A66" s="92" t="s">
        <v>43</v>
      </c>
      <c r="B66" s="115">
        <f>SUM(B26:B65)</f>
        <v>3478</v>
      </c>
      <c r="C66" s="115">
        <f aca="true" t="shared" si="2" ref="C66:L66">SUM(C26:C65)</f>
        <v>62208</v>
      </c>
      <c r="D66" s="115">
        <f t="shared" si="2"/>
        <v>133007</v>
      </c>
      <c r="E66" s="115">
        <f t="shared" si="2"/>
        <v>63201</v>
      </c>
      <c r="F66" s="115">
        <f t="shared" si="2"/>
        <v>12491</v>
      </c>
      <c r="G66" s="115">
        <f t="shared" si="2"/>
        <v>33246</v>
      </c>
      <c r="H66" s="115">
        <f t="shared" si="2"/>
        <v>-44084</v>
      </c>
      <c r="I66" s="115">
        <f t="shared" si="2"/>
        <v>17344</v>
      </c>
      <c r="J66" s="115">
        <f t="shared" si="2"/>
        <v>6467</v>
      </c>
      <c r="K66" s="115">
        <f t="shared" si="2"/>
        <v>91822</v>
      </c>
      <c r="L66" s="115">
        <f t="shared" si="2"/>
        <v>379180</v>
      </c>
      <c r="M66" s="84"/>
      <c r="N66" s="84"/>
    </row>
    <row r="67" ht="12.75">
      <c r="A67" s="195" t="s">
        <v>306</v>
      </c>
    </row>
    <row r="68" ht="12.75" customHeight="1">
      <c r="A68" s="176" t="s">
        <v>305</v>
      </c>
    </row>
    <row r="69" ht="12.75">
      <c r="A69" t="s">
        <v>157</v>
      </c>
    </row>
    <row r="70" ht="12.75">
      <c r="A70" s="176" t="s">
        <v>251</v>
      </c>
    </row>
  </sheetData>
  <sheetProtection/>
  <mergeCells count="9">
    <mergeCell ref="L22:L24"/>
    <mergeCell ref="J23:K23"/>
    <mergeCell ref="B22:E22"/>
    <mergeCell ref="F22:G22"/>
    <mergeCell ref="I22:K22"/>
    <mergeCell ref="C23:D23"/>
    <mergeCell ref="B23:B24"/>
    <mergeCell ref="E23:E24"/>
    <mergeCell ref="H22:H24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48" r:id="rId1"/>
  <headerFooter alignWithMargins="0">
    <oddHeader>&amp;R&amp;"Arial,Bold"&amp;14FINANCE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3"/>
  <sheetViews>
    <sheetView zoomScale="70" zoomScaleNormal="70" zoomScalePageLayoutView="0" workbookViewId="0" topLeftCell="A1">
      <selection activeCell="M30" sqref="M30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5.421875" style="0" customWidth="1"/>
    <col min="9" max="10" width="9.7109375" style="0" customWidth="1"/>
    <col min="11" max="11" width="7.57421875" style="0" customWidth="1"/>
    <col min="12" max="12" width="9.7109375" style="0" customWidth="1"/>
  </cols>
  <sheetData>
    <row r="1" spans="1:7" ht="20.25">
      <c r="A1" s="125" t="s">
        <v>309</v>
      </c>
      <c r="G1" s="106"/>
    </row>
    <row r="2" spans="1:8" ht="108" customHeight="1">
      <c r="A2" s="116"/>
      <c r="B2" s="249" t="s">
        <v>160</v>
      </c>
      <c r="C2" s="249"/>
      <c r="D2" s="249"/>
      <c r="E2" s="118" t="s">
        <v>176</v>
      </c>
      <c r="F2" s="250" t="s">
        <v>177</v>
      </c>
      <c r="G2" s="251"/>
      <c r="H2" s="226"/>
    </row>
    <row r="3" spans="1:8" ht="94.5">
      <c r="A3" s="119" t="s">
        <v>46</v>
      </c>
      <c r="B3" s="120" t="s">
        <v>162</v>
      </c>
      <c r="C3" s="120" t="s">
        <v>163</v>
      </c>
      <c r="D3" s="120" t="s">
        <v>164</v>
      </c>
      <c r="E3" s="121" t="s">
        <v>161</v>
      </c>
      <c r="F3" s="121" t="s">
        <v>178</v>
      </c>
      <c r="G3" s="227" t="s">
        <v>311</v>
      </c>
      <c r="H3" s="117" t="s">
        <v>277</v>
      </c>
    </row>
    <row r="4" spans="1:8" ht="15.75">
      <c r="A4" s="228"/>
      <c r="B4" s="229"/>
      <c r="C4" s="229"/>
      <c r="D4" s="229"/>
      <c r="E4" s="229"/>
      <c r="F4" s="229"/>
      <c r="G4" s="229"/>
      <c r="H4" s="230"/>
    </row>
    <row r="5" spans="1:9" ht="15">
      <c r="A5" s="122" t="s">
        <v>45</v>
      </c>
      <c r="B5" s="236">
        <v>17457</v>
      </c>
      <c r="C5" s="236">
        <v>269188</v>
      </c>
      <c r="D5" s="236">
        <v>15645</v>
      </c>
      <c r="E5" s="236">
        <v>35</v>
      </c>
      <c r="F5" s="236">
        <v>6903</v>
      </c>
      <c r="G5" s="236">
        <v>0</v>
      </c>
      <c r="H5" s="183">
        <v>309228</v>
      </c>
      <c r="I5" s="231"/>
    </row>
    <row r="6" spans="1:9" ht="15">
      <c r="A6" s="122" t="s">
        <v>165</v>
      </c>
      <c r="B6" s="236">
        <v>2543</v>
      </c>
      <c r="C6" s="236">
        <v>34571</v>
      </c>
      <c r="D6" s="236">
        <v>1516</v>
      </c>
      <c r="E6" s="236">
        <v>0</v>
      </c>
      <c r="F6" s="236">
        <v>125</v>
      </c>
      <c r="G6" s="236">
        <v>0</v>
      </c>
      <c r="H6" s="183">
        <v>38755</v>
      </c>
      <c r="I6" s="231"/>
    </row>
    <row r="7" spans="1:10" ht="15.75">
      <c r="A7" s="122" t="s">
        <v>166</v>
      </c>
      <c r="B7" s="236">
        <v>175</v>
      </c>
      <c r="C7" s="236">
        <v>25769</v>
      </c>
      <c r="D7" s="236">
        <v>340</v>
      </c>
      <c r="E7" s="236">
        <v>0</v>
      </c>
      <c r="F7" s="236">
        <v>0</v>
      </c>
      <c r="G7" s="236">
        <v>0</v>
      </c>
      <c r="H7" s="237">
        <v>26284</v>
      </c>
      <c r="I7" s="231"/>
      <c r="J7" s="187"/>
    </row>
    <row r="8" spans="1:9" ht="15">
      <c r="A8" s="122" t="s">
        <v>167</v>
      </c>
      <c r="B8" s="236">
        <v>0</v>
      </c>
      <c r="C8" s="236">
        <v>1608</v>
      </c>
      <c r="D8" s="236">
        <v>422</v>
      </c>
      <c r="E8" s="236">
        <v>0</v>
      </c>
      <c r="F8" s="236">
        <v>0</v>
      </c>
      <c r="G8" s="236">
        <v>0</v>
      </c>
      <c r="H8" s="183">
        <v>2030</v>
      </c>
      <c r="I8" s="231"/>
    </row>
    <row r="9" spans="1:9" ht="15">
      <c r="A9" s="122" t="s">
        <v>179</v>
      </c>
      <c r="B9" s="236">
        <v>0</v>
      </c>
      <c r="C9" s="236">
        <v>6409</v>
      </c>
      <c r="D9" s="236">
        <v>106</v>
      </c>
      <c r="E9" s="236">
        <v>0</v>
      </c>
      <c r="F9" s="236">
        <v>2</v>
      </c>
      <c r="G9" s="236">
        <v>0</v>
      </c>
      <c r="H9" s="183">
        <v>6517</v>
      </c>
      <c r="I9" s="231"/>
    </row>
    <row r="10" spans="1:9" ht="15">
      <c r="A10" s="122" t="s">
        <v>180</v>
      </c>
      <c r="B10" s="236">
        <v>6</v>
      </c>
      <c r="C10" s="236">
        <v>15556</v>
      </c>
      <c r="D10" s="236">
        <v>51103</v>
      </c>
      <c r="E10" s="236">
        <v>244</v>
      </c>
      <c r="F10" s="236">
        <v>12238</v>
      </c>
      <c r="G10" s="236">
        <v>0</v>
      </c>
      <c r="H10" s="183">
        <v>79147</v>
      </c>
      <c r="I10" s="231"/>
    </row>
    <row r="11" spans="1:9" ht="15.75">
      <c r="A11" s="123" t="s">
        <v>168</v>
      </c>
      <c r="B11" s="124">
        <f aca="true" t="shared" si="0" ref="B11:H11">SUM(B5:B10)</f>
        <v>20181</v>
      </c>
      <c r="C11" s="124">
        <f t="shared" si="0"/>
        <v>353101</v>
      </c>
      <c r="D11" s="124">
        <f t="shared" si="0"/>
        <v>69132</v>
      </c>
      <c r="E11" s="124">
        <f t="shared" si="0"/>
        <v>279</v>
      </c>
      <c r="F11" s="124">
        <f t="shared" si="0"/>
        <v>19268</v>
      </c>
      <c r="G11" s="124">
        <f t="shared" si="0"/>
        <v>0</v>
      </c>
      <c r="H11" s="124">
        <f t="shared" si="0"/>
        <v>461961</v>
      </c>
      <c r="I11" s="231"/>
    </row>
    <row r="12" ht="12.75">
      <c r="A12" s="195" t="s">
        <v>310</v>
      </c>
    </row>
    <row r="13" spans="1:5" ht="12.75">
      <c r="A13" s="37" t="s">
        <v>169</v>
      </c>
      <c r="B13" s="109"/>
      <c r="C13" s="109"/>
      <c r="D13" s="109"/>
      <c r="E13" s="109"/>
    </row>
    <row r="16" spans="1:7" ht="19.5">
      <c r="A16" s="114" t="s">
        <v>312</v>
      </c>
      <c r="B16" s="35"/>
      <c r="C16" s="35"/>
      <c r="D16" s="35"/>
      <c r="E16" s="35"/>
      <c r="F16" s="7"/>
      <c r="G16" s="7"/>
    </row>
    <row r="17" spans="1:7" ht="15">
      <c r="A17" s="93"/>
      <c r="B17" s="35"/>
      <c r="C17" s="35"/>
      <c r="D17" s="35"/>
      <c r="E17" s="35"/>
      <c r="F17" s="35"/>
      <c r="G17" s="7"/>
    </row>
    <row r="18" spans="1:8" ht="47.25">
      <c r="A18" s="89" t="s">
        <v>58</v>
      </c>
      <c r="B18" s="90" t="s">
        <v>45</v>
      </c>
      <c r="C18" s="90" t="s">
        <v>165</v>
      </c>
      <c r="D18" s="90" t="s">
        <v>166</v>
      </c>
      <c r="E18" s="90" t="s">
        <v>167</v>
      </c>
      <c r="F18" s="90" t="s">
        <v>179</v>
      </c>
      <c r="G18" s="90" t="s">
        <v>97</v>
      </c>
      <c r="H18" s="90" t="s">
        <v>168</v>
      </c>
    </row>
    <row r="19" spans="1:8" ht="16.5" customHeight="1">
      <c r="A19" s="7"/>
      <c r="B19" s="232"/>
      <c r="C19" s="232"/>
      <c r="D19" s="232"/>
      <c r="E19" s="232"/>
      <c r="F19" s="232"/>
      <c r="G19" s="232"/>
      <c r="H19" s="233"/>
    </row>
    <row r="20" spans="1:8" ht="16.5" customHeight="1">
      <c r="A20" s="7" t="s">
        <v>14</v>
      </c>
      <c r="B20" s="236">
        <v>12156</v>
      </c>
      <c r="C20" s="236">
        <v>2369</v>
      </c>
      <c r="D20" s="236">
        <v>147</v>
      </c>
      <c r="E20" s="236">
        <v>0</v>
      </c>
      <c r="F20" s="236">
        <v>0</v>
      </c>
      <c r="G20" s="236">
        <v>20</v>
      </c>
      <c r="H20" s="212">
        <f aca="true" t="shared" si="1" ref="H20:H51">SUM(B20:G20)</f>
        <v>14692</v>
      </c>
    </row>
    <row r="21" spans="1:8" ht="16.5" customHeight="1">
      <c r="A21" s="7" t="s">
        <v>15</v>
      </c>
      <c r="B21" s="236">
        <v>24807</v>
      </c>
      <c r="C21" s="236">
        <v>734</v>
      </c>
      <c r="D21" s="236">
        <v>2884</v>
      </c>
      <c r="E21" s="236">
        <v>0</v>
      </c>
      <c r="F21" s="236">
        <v>0</v>
      </c>
      <c r="G21" s="236">
        <v>10738</v>
      </c>
      <c r="H21" s="212">
        <f t="shared" si="1"/>
        <v>39163</v>
      </c>
    </row>
    <row r="22" spans="1:8" ht="16.5" customHeight="1">
      <c r="A22" s="7" t="s">
        <v>16</v>
      </c>
      <c r="B22" s="236">
        <v>7020</v>
      </c>
      <c r="C22" s="236">
        <v>397</v>
      </c>
      <c r="D22" s="236">
        <v>0</v>
      </c>
      <c r="E22" s="236">
        <v>288</v>
      </c>
      <c r="F22" s="236">
        <v>0</v>
      </c>
      <c r="G22" s="236">
        <v>40</v>
      </c>
      <c r="H22" s="212">
        <f t="shared" si="1"/>
        <v>7745</v>
      </c>
    </row>
    <row r="23" spans="1:8" ht="16.5" customHeight="1">
      <c r="A23" s="7" t="s">
        <v>17</v>
      </c>
      <c r="B23" s="236">
        <v>10782</v>
      </c>
      <c r="C23" s="236">
        <v>0</v>
      </c>
      <c r="D23" s="236">
        <v>54</v>
      </c>
      <c r="E23" s="236">
        <v>0</v>
      </c>
      <c r="F23" s="236">
        <v>0</v>
      </c>
      <c r="G23" s="236">
        <v>22</v>
      </c>
      <c r="H23" s="212">
        <f t="shared" si="1"/>
        <v>10858</v>
      </c>
    </row>
    <row r="24" spans="1:8" ht="16.5" customHeight="1">
      <c r="A24" s="7" t="s">
        <v>18</v>
      </c>
      <c r="B24" s="236">
        <v>2857</v>
      </c>
      <c r="C24" s="236">
        <v>0</v>
      </c>
      <c r="D24" s="236">
        <v>26</v>
      </c>
      <c r="E24" s="236">
        <v>0</v>
      </c>
      <c r="F24" s="236">
        <v>0</v>
      </c>
      <c r="G24" s="236">
        <v>0</v>
      </c>
      <c r="H24" s="212">
        <f t="shared" si="1"/>
        <v>2883</v>
      </c>
    </row>
    <row r="25" spans="1:8" ht="16.5" customHeight="1">
      <c r="A25" s="7" t="s">
        <v>19</v>
      </c>
      <c r="B25" s="236">
        <v>11639</v>
      </c>
      <c r="C25" s="236">
        <v>133</v>
      </c>
      <c r="D25" s="236">
        <v>1050</v>
      </c>
      <c r="E25" s="236">
        <v>46</v>
      </c>
      <c r="F25" s="236">
        <v>56</v>
      </c>
      <c r="G25" s="236">
        <v>635</v>
      </c>
      <c r="H25" s="212">
        <f t="shared" si="1"/>
        <v>13559</v>
      </c>
    </row>
    <row r="26" spans="1:8" ht="16.5" customHeight="1">
      <c r="A26" s="7" t="s">
        <v>20</v>
      </c>
      <c r="B26" s="236">
        <v>8255</v>
      </c>
      <c r="C26" s="236">
        <v>194</v>
      </c>
      <c r="D26" s="236">
        <v>64</v>
      </c>
      <c r="E26" s="236">
        <v>31</v>
      </c>
      <c r="F26" s="236">
        <v>5787</v>
      </c>
      <c r="G26" s="236">
        <v>0</v>
      </c>
      <c r="H26" s="212">
        <f t="shared" si="1"/>
        <v>14331</v>
      </c>
    </row>
    <row r="27" spans="1:8" ht="16.5" customHeight="1">
      <c r="A27" s="7" t="s">
        <v>21</v>
      </c>
      <c r="B27" s="236">
        <v>6180</v>
      </c>
      <c r="C27" s="236">
        <v>2185</v>
      </c>
      <c r="D27" s="236">
        <v>945</v>
      </c>
      <c r="E27" s="236">
        <v>2</v>
      </c>
      <c r="F27" s="236">
        <v>0</v>
      </c>
      <c r="G27" s="236">
        <v>0</v>
      </c>
      <c r="H27" s="212">
        <f t="shared" si="1"/>
        <v>9312</v>
      </c>
    </row>
    <row r="28" spans="1:8" ht="16.5" customHeight="1">
      <c r="A28" s="7" t="s">
        <v>22</v>
      </c>
      <c r="B28" s="236">
        <v>7340</v>
      </c>
      <c r="C28" s="236">
        <v>277</v>
      </c>
      <c r="D28" s="236">
        <v>501</v>
      </c>
      <c r="E28" s="236">
        <v>0</v>
      </c>
      <c r="F28" s="236">
        <v>0</v>
      </c>
      <c r="G28" s="236">
        <v>0</v>
      </c>
      <c r="H28" s="212">
        <f t="shared" si="1"/>
        <v>8118</v>
      </c>
    </row>
    <row r="29" spans="1:8" ht="16.5" customHeight="1">
      <c r="A29" s="7" t="s">
        <v>23</v>
      </c>
      <c r="B29" s="236">
        <v>6559</v>
      </c>
      <c r="C29" s="236">
        <v>177</v>
      </c>
      <c r="D29" s="236">
        <v>61</v>
      </c>
      <c r="E29" s="236">
        <v>500</v>
      </c>
      <c r="F29" s="236">
        <v>0</v>
      </c>
      <c r="G29" s="236">
        <v>0</v>
      </c>
      <c r="H29" s="212">
        <f t="shared" si="1"/>
        <v>7297</v>
      </c>
    </row>
    <row r="30" spans="1:8" ht="16.5" customHeight="1">
      <c r="A30" s="7" t="s">
        <v>24</v>
      </c>
      <c r="B30" s="236">
        <v>2150</v>
      </c>
      <c r="C30" s="236">
        <v>697</v>
      </c>
      <c r="D30" s="236">
        <v>81</v>
      </c>
      <c r="E30" s="236">
        <v>0</v>
      </c>
      <c r="F30" s="236">
        <v>286</v>
      </c>
      <c r="G30" s="236">
        <v>0</v>
      </c>
      <c r="H30" s="212">
        <f t="shared" si="1"/>
        <v>3214</v>
      </c>
    </row>
    <row r="31" spans="1:8" ht="16.5" customHeight="1">
      <c r="A31" s="7" t="s">
        <v>25</v>
      </c>
      <c r="B31" s="236">
        <v>16005</v>
      </c>
      <c r="C31" s="236">
        <v>10322</v>
      </c>
      <c r="D31" s="236">
        <v>5205</v>
      </c>
      <c r="E31" s="236">
        <v>48</v>
      </c>
      <c r="F31" s="236">
        <v>0</v>
      </c>
      <c r="G31" s="236">
        <v>1293</v>
      </c>
      <c r="H31" s="212">
        <f t="shared" si="1"/>
        <v>32873</v>
      </c>
    </row>
    <row r="32" spans="1:10" ht="16.5" customHeight="1">
      <c r="A32" s="7" t="s">
        <v>57</v>
      </c>
      <c r="B32" s="236">
        <v>1796</v>
      </c>
      <c r="C32" s="236">
        <v>320</v>
      </c>
      <c r="D32" s="236">
        <v>673</v>
      </c>
      <c r="E32" s="236">
        <v>0</v>
      </c>
      <c r="F32" s="236">
        <v>0</v>
      </c>
      <c r="G32" s="236">
        <v>624</v>
      </c>
      <c r="H32" s="212">
        <f t="shared" si="1"/>
        <v>3413</v>
      </c>
      <c r="J32" s="187"/>
    </row>
    <row r="33" spans="1:8" ht="16.5" customHeight="1">
      <c r="A33" s="7" t="s">
        <v>26</v>
      </c>
      <c r="B33" s="236">
        <v>6991</v>
      </c>
      <c r="C33" s="236">
        <v>394</v>
      </c>
      <c r="D33" s="236">
        <v>842</v>
      </c>
      <c r="E33" s="236">
        <v>34</v>
      </c>
      <c r="F33" s="236">
        <v>0</v>
      </c>
      <c r="G33" s="236">
        <v>0</v>
      </c>
      <c r="H33" s="212">
        <f t="shared" si="1"/>
        <v>8261</v>
      </c>
    </row>
    <row r="34" spans="1:8" ht="16.5" customHeight="1">
      <c r="A34" s="7" t="s">
        <v>12</v>
      </c>
      <c r="B34" s="236">
        <v>11623</v>
      </c>
      <c r="C34" s="236">
        <v>2421</v>
      </c>
      <c r="D34" s="236">
        <v>169</v>
      </c>
      <c r="E34" s="236">
        <v>147</v>
      </c>
      <c r="F34" s="236">
        <v>0</v>
      </c>
      <c r="G34" s="236">
        <v>0</v>
      </c>
      <c r="H34" s="212">
        <f t="shared" si="1"/>
        <v>14360</v>
      </c>
    </row>
    <row r="35" spans="1:8" ht="16.5" customHeight="1">
      <c r="A35" s="7" t="s">
        <v>27</v>
      </c>
      <c r="B35" s="236">
        <v>19189</v>
      </c>
      <c r="C35" s="236">
        <v>5498</v>
      </c>
      <c r="D35" s="236">
        <v>1828</v>
      </c>
      <c r="E35" s="236">
        <v>0</v>
      </c>
      <c r="F35" s="236">
        <v>0</v>
      </c>
      <c r="G35" s="236">
        <v>0</v>
      </c>
      <c r="H35" s="212">
        <f t="shared" si="1"/>
        <v>26515</v>
      </c>
    </row>
    <row r="36" spans="1:8" ht="16.5" customHeight="1">
      <c r="A36" s="7" t="s">
        <v>13</v>
      </c>
      <c r="B36" s="236">
        <v>25868</v>
      </c>
      <c r="C36" s="236">
        <v>2865</v>
      </c>
      <c r="D36" s="236">
        <v>3003</v>
      </c>
      <c r="E36" s="236">
        <v>0</v>
      </c>
      <c r="F36" s="236">
        <v>388</v>
      </c>
      <c r="G36" s="236">
        <v>1469</v>
      </c>
      <c r="H36" s="212">
        <f t="shared" si="1"/>
        <v>33593</v>
      </c>
    </row>
    <row r="37" spans="1:8" ht="16.5" customHeight="1">
      <c r="A37" s="7" t="s">
        <v>28</v>
      </c>
      <c r="B37" s="236">
        <v>4361</v>
      </c>
      <c r="C37" s="236">
        <v>368</v>
      </c>
      <c r="D37" s="236">
        <v>105</v>
      </c>
      <c r="E37" s="236">
        <v>9</v>
      </c>
      <c r="F37" s="236">
        <v>0</v>
      </c>
      <c r="G37" s="236">
        <v>0</v>
      </c>
      <c r="H37" s="212">
        <f t="shared" si="1"/>
        <v>4843</v>
      </c>
    </row>
    <row r="38" spans="1:8" ht="16.5" customHeight="1">
      <c r="A38" s="7" t="s">
        <v>29</v>
      </c>
      <c r="B38" s="236">
        <v>5400</v>
      </c>
      <c r="C38" s="236">
        <v>0</v>
      </c>
      <c r="D38" s="236">
        <v>0</v>
      </c>
      <c r="E38" s="236">
        <v>0</v>
      </c>
      <c r="F38" s="236">
        <v>0</v>
      </c>
      <c r="G38" s="236">
        <v>28</v>
      </c>
      <c r="H38" s="212">
        <f t="shared" si="1"/>
        <v>5428</v>
      </c>
    </row>
    <row r="39" spans="1:8" ht="16.5" customHeight="1">
      <c r="A39" s="7" t="s">
        <v>30</v>
      </c>
      <c r="B39" s="236">
        <v>5678</v>
      </c>
      <c r="C39" s="236">
        <v>345</v>
      </c>
      <c r="D39" s="236">
        <v>352</v>
      </c>
      <c r="E39" s="236">
        <v>156</v>
      </c>
      <c r="F39" s="236">
        <v>0</v>
      </c>
      <c r="G39" s="236">
        <v>302</v>
      </c>
      <c r="H39" s="212">
        <f t="shared" si="1"/>
        <v>6833</v>
      </c>
    </row>
    <row r="40" spans="1:8" ht="16.5" customHeight="1">
      <c r="A40" s="7" t="s">
        <v>31</v>
      </c>
      <c r="B40" s="236">
        <v>4595</v>
      </c>
      <c r="C40" s="236">
        <v>0</v>
      </c>
      <c r="D40" s="236">
        <v>974</v>
      </c>
      <c r="E40" s="236">
        <v>0</v>
      </c>
      <c r="F40" s="236">
        <v>0</v>
      </c>
      <c r="G40" s="236">
        <v>0</v>
      </c>
      <c r="H40" s="212">
        <f t="shared" si="1"/>
        <v>5569</v>
      </c>
    </row>
    <row r="41" spans="1:8" ht="16.5" customHeight="1">
      <c r="A41" s="7" t="s">
        <v>32</v>
      </c>
      <c r="B41" s="236">
        <v>13547</v>
      </c>
      <c r="C41" s="236">
        <v>324</v>
      </c>
      <c r="D41" s="236">
        <v>790</v>
      </c>
      <c r="E41" s="236">
        <v>342</v>
      </c>
      <c r="F41" s="236">
        <v>0</v>
      </c>
      <c r="G41" s="236">
        <v>982</v>
      </c>
      <c r="H41" s="212">
        <f t="shared" si="1"/>
        <v>15985</v>
      </c>
    </row>
    <row r="42" spans="1:8" ht="16.5" customHeight="1">
      <c r="A42" s="7" t="s">
        <v>33</v>
      </c>
      <c r="B42" s="236">
        <v>2346</v>
      </c>
      <c r="C42" s="236">
        <v>0</v>
      </c>
      <c r="D42" s="236">
        <v>0</v>
      </c>
      <c r="E42" s="236">
        <v>0</v>
      </c>
      <c r="F42" s="236">
        <v>0</v>
      </c>
      <c r="G42" s="236">
        <v>443</v>
      </c>
      <c r="H42" s="212">
        <f t="shared" si="1"/>
        <v>2789</v>
      </c>
    </row>
    <row r="43" spans="1:8" ht="16.5" customHeight="1">
      <c r="A43" s="7" t="s">
        <v>34</v>
      </c>
      <c r="B43" s="236">
        <v>22087</v>
      </c>
      <c r="C43" s="236">
        <v>2108</v>
      </c>
      <c r="D43" s="236">
        <v>2822</v>
      </c>
      <c r="E43" s="236">
        <v>23</v>
      </c>
      <c r="F43" s="236">
        <v>0</v>
      </c>
      <c r="G43" s="236">
        <v>0</v>
      </c>
      <c r="H43" s="212">
        <f t="shared" si="1"/>
        <v>27040</v>
      </c>
    </row>
    <row r="44" spans="1:8" ht="16.5" customHeight="1">
      <c r="A44" s="7" t="s">
        <v>35</v>
      </c>
      <c r="B44" s="236">
        <v>7180</v>
      </c>
      <c r="C44" s="236">
        <v>1254</v>
      </c>
      <c r="D44" s="236">
        <v>293</v>
      </c>
      <c r="E44" s="236">
        <v>0</v>
      </c>
      <c r="F44" s="236">
        <v>0</v>
      </c>
      <c r="G44" s="236">
        <v>0</v>
      </c>
      <c r="H44" s="212">
        <f t="shared" si="1"/>
        <v>8727</v>
      </c>
    </row>
    <row r="45" spans="1:8" ht="16.5" customHeight="1">
      <c r="A45" s="7" t="s">
        <v>36</v>
      </c>
      <c r="B45" s="236">
        <v>8971</v>
      </c>
      <c r="C45" s="236">
        <v>1198</v>
      </c>
      <c r="D45" s="236">
        <v>794</v>
      </c>
      <c r="E45" s="236">
        <v>0</v>
      </c>
      <c r="F45" s="236">
        <v>0</v>
      </c>
      <c r="G45" s="236">
        <v>0</v>
      </c>
      <c r="H45" s="212">
        <f t="shared" si="1"/>
        <v>10963</v>
      </c>
    </row>
    <row r="46" spans="1:8" ht="16.5" customHeight="1">
      <c r="A46" s="7" t="s">
        <v>37</v>
      </c>
      <c r="B46" s="236">
        <v>2802</v>
      </c>
      <c r="C46" s="236">
        <v>74</v>
      </c>
      <c r="D46" s="236">
        <v>20</v>
      </c>
      <c r="E46" s="236">
        <v>0</v>
      </c>
      <c r="F46" s="236">
        <v>0</v>
      </c>
      <c r="G46" s="236">
        <v>1916</v>
      </c>
      <c r="H46" s="212">
        <f t="shared" si="1"/>
        <v>4812</v>
      </c>
    </row>
    <row r="47" spans="1:8" ht="16.5" customHeight="1">
      <c r="A47" s="7" t="s">
        <v>38</v>
      </c>
      <c r="B47" s="236">
        <v>5492</v>
      </c>
      <c r="C47" s="236">
        <v>1555</v>
      </c>
      <c r="D47" s="236">
        <v>32</v>
      </c>
      <c r="E47" s="236">
        <v>0</v>
      </c>
      <c r="F47" s="236">
        <v>0</v>
      </c>
      <c r="G47" s="236">
        <v>40</v>
      </c>
      <c r="H47" s="212">
        <f t="shared" si="1"/>
        <v>7119</v>
      </c>
    </row>
    <row r="48" spans="1:8" ht="16.5" customHeight="1">
      <c r="A48" s="7" t="s">
        <v>39</v>
      </c>
      <c r="B48" s="236">
        <v>25143</v>
      </c>
      <c r="C48" s="236">
        <v>632</v>
      </c>
      <c r="D48" s="236">
        <v>0</v>
      </c>
      <c r="E48" s="236">
        <v>24</v>
      </c>
      <c r="F48" s="236">
        <v>0</v>
      </c>
      <c r="G48" s="236">
        <v>1293</v>
      </c>
      <c r="H48" s="212">
        <f t="shared" si="1"/>
        <v>27092</v>
      </c>
    </row>
    <row r="49" spans="1:8" ht="16.5" customHeight="1">
      <c r="A49" s="7" t="s">
        <v>40</v>
      </c>
      <c r="B49" s="236">
        <v>8414</v>
      </c>
      <c r="C49" s="236">
        <v>596</v>
      </c>
      <c r="D49" s="236">
        <v>605</v>
      </c>
      <c r="E49" s="236">
        <v>125</v>
      </c>
      <c r="F49" s="236">
        <v>0</v>
      </c>
      <c r="G49" s="236">
        <v>50</v>
      </c>
      <c r="H49" s="212">
        <f t="shared" si="1"/>
        <v>9790</v>
      </c>
    </row>
    <row r="50" spans="1:8" ht="16.5" customHeight="1">
      <c r="A50" s="7" t="s">
        <v>41</v>
      </c>
      <c r="B50" s="236">
        <v>6659</v>
      </c>
      <c r="C50" s="236">
        <v>23</v>
      </c>
      <c r="D50" s="236">
        <v>0</v>
      </c>
      <c r="E50" s="236">
        <v>255</v>
      </c>
      <c r="F50" s="236">
        <v>0</v>
      </c>
      <c r="G50" s="236">
        <v>11</v>
      </c>
      <c r="H50" s="212">
        <f t="shared" si="1"/>
        <v>6948</v>
      </c>
    </row>
    <row r="51" spans="1:8" ht="16.5" customHeight="1">
      <c r="A51" s="7" t="s">
        <v>42</v>
      </c>
      <c r="B51" s="236">
        <v>5336</v>
      </c>
      <c r="C51" s="236">
        <v>1295</v>
      </c>
      <c r="D51" s="236">
        <v>1575</v>
      </c>
      <c r="E51" s="236">
        <v>0</v>
      </c>
      <c r="F51" s="236">
        <v>0</v>
      </c>
      <c r="G51" s="236">
        <v>0</v>
      </c>
      <c r="H51" s="212">
        <f t="shared" si="1"/>
        <v>8206</v>
      </c>
    </row>
    <row r="52" spans="1:8" ht="16.5" customHeight="1">
      <c r="A52" s="7"/>
      <c r="B52" s="236"/>
      <c r="C52" s="236"/>
      <c r="D52" s="236"/>
      <c r="E52" s="236"/>
      <c r="F52" s="236"/>
      <c r="G52" s="236"/>
      <c r="H52" s="212"/>
    </row>
    <row r="53" spans="1:8" ht="16.5" customHeight="1">
      <c r="A53" s="7" t="s">
        <v>48</v>
      </c>
      <c r="B53" s="236">
        <v>0</v>
      </c>
      <c r="C53" s="236">
        <v>0</v>
      </c>
      <c r="D53" s="236">
        <v>389</v>
      </c>
      <c r="E53" s="236">
        <v>0</v>
      </c>
      <c r="F53" s="236">
        <v>0</v>
      </c>
      <c r="G53" s="236">
        <v>0</v>
      </c>
      <c r="H53" s="212">
        <f aca="true" t="shared" si="2" ref="H53:H61">SUM(B53:G53)</f>
        <v>389</v>
      </c>
    </row>
    <row r="54" spans="1:8" ht="16.5" customHeight="1">
      <c r="A54" s="7" t="s">
        <v>144</v>
      </c>
      <c r="B54" s="236">
        <v>0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212">
        <f t="shared" si="2"/>
        <v>0</v>
      </c>
    </row>
    <row r="55" spans="1:8" ht="16.5" customHeight="1">
      <c r="A55" s="7" t="s">
        <v>145</v>
      </c>
      <c r="B55" s="236">
        <v>0</v>
      </c>
      <c r="C55" s="236">
        <v>0</v>
      </c>
      <c r="D55" s="236">
        <v>0</v>
      </c>
      <c r="E55" s="236">
        <v>0</v>
      </c>
      <c r="F55" s="236">
        <v>0</v>
      </c>
      <c r="G55" s="236">
        <v>0</v>
      </c>
      <c r="H55" s="212">
        <f t="shared" si="2"/>
        <v>0</v>
      </c>
    </row>
    <row r="56" spans="1:8" ht="16.5" customHeight="1">
      <c r="A56" s="7" t="s">
        <v>146</v>
      </c>
      <c r="B56" s="236">
        <v>0</v>
      </c>
      <c r="C56" s="236">
        <v>0</v>
      </c>
      <c r="D56" s="236">
        <v>0</v>
      </c>
      <c r="E56" s="236">
        <v>0</v>
      </c>
      <c r="F56" s="236">
        <v>0</v>
      </c>
      <c r="G56" s="236">
        <v>49</v>
      </c>
      <c r="H56" s="212">
        <f t="shared" si="2"/>
        <v>49</v>
      </c>
    </row>
    <row r="57" spans="1:8" ht="16.5" customHeight="1">
      <c r="A57" s="7" t="s">
        <v>148</v>
      </c>
      <c r="B57" s="236">
        <v>0</v>
      </c>
      <c r="C57" s="236">
        <v>0</v>
      </c>
      <c r="D57" s="236">
        <v>0</v>
      </c>
      <c r="E57" s="236">
        <v>0</v>
      </c>
      <c r="F57" s="236">
        <v>0</v>
      </c>
      <c r="G57" s="236">
        <v>233</v>
      </c>
      <c r="H57" s="212">
        <f t="shared" si="2"/>
        <v>233</v>
      </c>
    </row>
    <row r="58" spans="1:8" ht="16.5" customHeight="1">
      <c r="A58" s="7" t="s">
        <v>170</v>
      </c>
      <c r="B58" s="236">
        <v>0</v>
      </c>
      <c r="C58" s="236">
        <v>0</v>
      </c>
      <c r="D58" s="236">
        <v>0</v>
      </c>
      <c r="E58" s="236">
        <v>0</v>
      </c>
      <c r="F58" s="236">
        <v>0</v>
      </c>
      <c r="G58" s="236">
        <v>58852</v>
      </c>
      <c r="H58" s="212">
        <f t="shared" si="2"/>
        <v>58852</v>
      </c>
    </row>
    <row r="59" spans="1:8" ht="16.5" customHeight="1">
      <c r="A59" s="7" t="s">
        <v>147</v>
      </c>
      <c r="B59" s="236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107</v>
      </c>
      <c r="H59" s="212">
        <f t="shared" si="2"/>
        <v>107</v>
      </c>
    </row>
    <row r="60" spans="1:8" ht="16.5" customHeight="1">
      <c r="A60" s="7" t="s">
        <v>171</v>
      </c>
      <c r="B60" s="236">
        <v>0</v>
      </c>
      <c r="C60" s="236">
        <v>0</v>
      </c>
      <c r="D60" s="236">
        <v>0</v>
      </c>
      <c r="E60" s="236">
        <v>0</v>
      </c>
      <c r="F60" s="236">
        <v>0</v>
      </c>
      <c r="G60" s="236">
        <v>0</v>
      </c>
      <c r="H60" s="212">
        <f t="shared" si="2"/>
        <v>0</v>
      </c>
    </row>
    <row r="61" spans="1:8" ht="16.5" customHeight="1">
      <c r="A61" s="92" t="s">
        <v>43</v>
      </c>
      <c r="B61" s="115">
        <f aca="true" t="shared" si="3" ref="B61:G61">SUM(B20:B60)</f>
        <v>309228</v>
      </c>
      <c r="C61" s="115">
        <f t="shared" si="3"/>
        <v>38755</v>
      </c>
      <c r="D61" s="115">
        <f t="shared" si="3"/>
        <v>26284</v>
      </c>
      <c r="E61" s="115">
        <f t="shared" si="3"/>
        <v>2030</v>
      </c>
      <c r="F61" s="115">
        <f t="shared" si="3"/>
        <v>6517</v>
      </c>
      <c r="G61" s="115">
        <f t="shared" si="3"/>
        <v>79147</v>
      </c>
      <c r="H61" s="124">
        <f t="shared" si="2"/>
        <v>461961</v>
      </c>
    </row>
    <row r="62" spans="1:7" ht="15">
      <c r="A62" s="195" t="s">
        <v>310</v>
      </c>
      <c r="B62" s="7"/>
      <c r="C62" s="7"/>
      <c r="D62" s="7"/>
      <c r="E62" s="7"/>
      <c r="F62" s="7"/>
      <c r="G62" s="7"/>
    </row>
    <row r="63" spans="1:7" ht="12.75">
      <c r="A63" s="37" t="s">
        <v>169</v>
      </c>
      <c r="B63" s="37"/>
      <c r="C63" s="37"/>
      <c r="D63" s="37"/>
      <c r="E63" s="37"/>
      <c r="F63" s="37"/>
      <c r="G63" s="37"/>
    </row>
  </sheetData>
  <sheetProtection/>
  <mergeCells count="2">
    <mergeCell ref="B2:D2"/>
    <mergeCell ref="F2:G2"/>
  </mergeCells>
  <printOptions/>
  <pageMargins left="0.75" right="0.75" top="1" bottom="1" header="0.5" footer="0.5"/>
  <pageSetup fitToHeight="1" fitToWidth="1" horizontalDpi="96" verticalDpi="96" orientation="portrait" paperSize="9" scale="48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74"/>
  <sheetViews>
    <sheetView zoomScale="75" zoomScaleNormal="75" zoomScalePageLayoutView="0" workbookViewId="0" topLeftCell="A1">
      <selection activeCell="AE53" sqref="AE53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8" width="10.8515625" style="4" hidden="1" customWidth="1"/>
    <col min="19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27" width="12.28125" style="4" bestFit="1" customWidth="1"/>
    <col min="28" max="28" width="12.140625" style="4" bestFit="1" customWidth="1"/>
    <col min="29" max="29" width="12.00390625" style="4" bestFit="1" customWidth="1"/>
    <col min="30" max="30" width="11.421875" style="4" customWidth="1"/>
    <col min="31" max="16384" width="9.140625" style="4" customWidth="1"/>
  </cols>
  <sheetData>
    <row r="1" spans="1:19" ht="18.75" customHeight="1">
      <c r="A1" s="110" t="s">
        <v>217</v>
      </c>
      <c r="B1" s="110"/>
      <c r="C1" s="110"/>
      <c r="D1" s="110"/>
      <c r="E1" s="110"/>
      <c r="F1" s="110"/>
      <c r="G1" s="110"/>
      <c r="H1" s="110"/>
      <c r="I1" s="110"/>
      <c r="J1" s="110"/>
      <c r="K1" s="5"/>
      <c r="L1" s="5"/>
      <c r="M1" s="5"/>
      <c r="N1" s="5"/>
      <c r="O1" s="5"/>
      <c r="P1" s="5"/>
      <c r="Q1" s="5"/>
      <c r="R1" s="5"/>
      <c r="S1" s="5"/>
    </row>
    <row r="2" spans="1:30" ht="24" customHeight="1">
      <c r="A2" s="95"/>
      <c r="B2" s="89">
        <v>1991</v>
      </c>
      <c r="C2" s="89">
        <v>1992</v>
      </c>
      <c r="D2" s="89">
        <v>1993</v>
      </c>
      <c r="E2" s="89">
        <v>1994</v>
      </c>
      <c r="F2" s="89">
        <v>1995</v>
      </c>
      <c r="G2" s="89">
        <v>1996</v>
      </c>
      <c r="H2" s="89">
        <v>1997</v>
      </c>
      <c r="I2" s="89">
        <v>1998</v>
      </c>
      <c r="J2" s="89">
        <v>1999</v>
      </c>
      <c r="K2" s="89">
        <v>2000</v>
      </c>
      <c r="L2" s="89">
        <v>2001</v>
      </c>
      <c r="M2" s="95">
        <v>2002</v>
      </c>
      <c r="N2" s="100">
        <v>2003</v>
      </c>
      <c r="O2" s="100">
        <v>2004</v>
      </c>
      <c r="P2" s="100">
        <v>2005</v>
      </c>
      <c r="Q2" s="100">
        <v>2006</v>
      </c>
      <c r="R2" s="100">
        <v>2007</v>
      </c>
      <c r="S2" s="100">
        <v>2008</v>
      </c>
      <c r="T2" s="100">
        <v>2009</v>
      </c>
      <c r="U2" s="100">
        <v>2010</v>
      </c>
      <c r="V2" s="100">
        <v>2011</v>
      </c>
      <c r="W2" s="100">
        <v>2012</v>
      </c>
      <c r="X2" s="100">
        <v>2013</v>
      </c>
      <c r="Y2" s="100">
        <v>2014</v>
      </c>
      <c r="Z2" s="100">
        <v>2015</v>
      </c>
      <c r="AA2" s="100">
        <v>2016</v>
      </c>
      <c r="AB2" s="100">
        <v>2017</v>
      </c>
      <c r="AC2" s="100">
        <v>2018</v>
      </c>
      <c r="AD2" s="100">
        <v>2019</v>
      </c>
    </row>
    <row r="3" spans="1:10" ht="18.75">
      <c r="A3" s="96" t="s">
        <v>221</v>
      </c>
      <c r="B3"/>
      <c r="C3"/>
      <c r="D3"/>
      <c r="E3"/>
      <c r="F3"/>
      <c r="G3"/>
      <c r="H3"/>
      <c r="I3" s="136"/>
      <c r="J3"/>
    </row>
    <row r="4" spans="1:30" ht="15">
      <c r="A4" s="5" t="s">
        <v>241</v>
      </c>
      <c r="B4" s="137">
        <v>45.07333333333333</v>
      </c>
      <c r="C4" s="137">
        <v>46.07083333333333</v>
      </c>
      <c r="D4" s="137">
        <v>49.443333333333335</v>
      </c>
      <c r="E4" s="137">
        <v>51.5775</v>
      </c>
      <c r="F4" s="137">
        <v>53.76916666666667</v>
      </c>
      <c r="G4" s="137">
        <v>56.520833333333336</v>
      </c>
      <c r="H4" s="137">
        <v>61.82</v>
      </c>
      <c r="I4" s="138">
        <v>64.79583333333333</v>
      </c>
      <c r="J4" s="137">
        <v>70.16166666666668</v>
      </c>
      <c r="K4" s="137">
        <v>79.92666666666666</v>
      </c>
      <c r="L4" s="137">
        <v>75.71666666666665</v>
      </c>
      <c r="M4" s="38">
        <v>73.23666666666668</v>
      </c>
      <c r="N4" s="38">
        <v>76.03916666666667</v>
      </c>
      <c r="O4" s="38">
        <v>80.22416666666665</v>
      </c>
      <c r="P4" s="38">
        <v>86.745</v>
      </c>
      <c r="Q4" s="38">
        <v>91.31916666666666</v>
      </c>
      <c r="R4" s="38">
        <v>94.24416666666666</v>
      </c>
      <c r="S4" s="38">
        <v>107.07583333333334</v>
      </c>
      <c r="T4" s="38">
        <v>99.28958516666667</v>
      </c>
      <c r="U4" s="38">
        <v>116.90257100000001</v>
      </c>
      <c r="V4" s="38">
        <v>133.26879017706662</v>
      </c>
      <c r="W4" s="137">
        <v>135.3905472338598</v>
      </c>
      <c r="X4" s="137">
        <v>134.14527800000002</v>
      </c>
      <c r="Y4" s="4">
        <v>127.5</v>
      </c>
      <c r="Z4" s="137">
        <v>111.13076015068397</v>
      </c>
      <c r="AA4" s="137">
        <v>108.84564031566258</v>
      </c>
      <c r="AB4" s="137">
        <v>117.58888261579467</v>
      </c>
      <c r="AC4" s="137">
        <v>125.19597119936215</v>
      </c>
      <c r="AD4" s="137">
        <v>124.87799849582898</v>
      </c>
    </row>
    <row r="5" spans="1:22" ht="15">
      <c r="A5" s="97" t="s">
        <v>55</v>
      </c>
      <c r="B5" s="137"/>
      <c r="C5" s="137"/>
      <c r="D5" s="137"/>
      <c r="E5" s="137"/>
      <c r="F5" s="137"/>
      <c r="G5" s="137"/>
      <c r="H5" s="137"/>
      <c r="I5" s="138"/>
      <c r="M5" s="7"/>
      <c r="N5" s="7"/>
      <c r="O5" s="7"/>
      <c r="P5" s="7"/>
      <c r="Q5" s="7"/>
      <c r="R5" s="38"/>
      <c r="S5" s="38"/>
      <c r="T5" s="38"/>
      <c r="U5" s="38"/>
      <c r="V5" s="38"/>
    </row>
    <row r="6" spans="1:30" ht="15">
      <c r="A6" s="5" t="s">
        <v>52</v>
      </c>
      <c r="B6" s="146">
        <f aca="true" t="shared" si="0" ref="B6:U6">B8-B7</f>
        <v>21.680000000000003</v>
      </c>
      <c r="C6" s="146">
        <f t="shared" si="0"/>
        <v>23.2525</v>
      </c>
      <c r="D6" s="146">
        <f t="shared" si="0"/>
        <v>25.389166666666664</v>
      </c>
      <c r="E6" s="146">
        <f t="shared" si="0"/>
        <v>28.496666666666666</v>
      </c>
      <c r="F6" s="146">
        <f t="shared" si="0"/>
        <v>31.568333333333328</v>
      </c>
      <c r="G6" s="146">
        <f t="shared" si="0"/>
        <v>34.51249999999999</v>
      </c>
      <c r="H6" s="146">
        <f t="shared" si="0"/>
        <v>38.569166666666675</v>
      </c>
      <c r="I6" s="146">
        <f t="shared" si="0"/>
        <v>43.060833333333335</v>
      </c>
      <c r="J6" s="146">
        <f t="shared" si="0"/>
        <v>46.6725</v>
      </c>
      <c r="K6" s="146">
        <f t="shared" si="0"/>
        <v>48.42083333333335</v>
      </c>
      <c r="L6" s="146">
        <f t="shared" si="0"/>
        <v>46.40333333333333</v>
      </c>
      <c r="M6" s="146">
        <f t="shared" si="0"/>
        <v>45.82000000000001</v>
      </c>
      <c r="N6" s="146">
        <f t="shared" si="0"/>
        <v>46.14</v>
      </c>
      <c r="O6" s="146">
        <f t="shared" si="0"/>
        <v>47.10000000000001</v>
      </c>
      <c r="P6" s="146">
        <f t="shared" si="0"/>
        <v>47.099999999999994</v>
      </c>
      <c r="Q6" s="146">
        <f t="shared" si="0"/>
        <v>47.20416666666668</v>
      </c>
      <c r="R6" s="146">
        <f t="shared" si="0"/>
        <v>48.85000000000001</v>
      </c>
      <c r="S6" s="146">
        <f t="shared" si="0"/>
        <v>50.516666666666666</v>
      </c>
      <c r="T6" s="146">
        <f t="shared" si="0"/>
        <v>54.396666666666675</v>
      </c>
      <c r="U6" s="146">
        <f t="shared" si="0"/>
        <v>57.19</v>
      </c>
      <c r="V6" s="146">
        <f aca="true" t="shared" si="1" ref="V6:AD6">V8-V7</f>
        <v>58.2</v>
      </c>
      <c r="W6" s="186">
        <f t="shared" si="1"/>
        <v>57.95</v>
      </c>
      <c r="X6" s="186">
        <f t="shared" si="1"/>
        <v>57.95</v>
      </c>
      <c r="Y6" s="186">
        <f t="shared" si="1"/>
        <v>57.95</v>
      </c>
      <c r="Z6" s="186">
        <f t="shared" si="1"/>
        <v>57.94999999999999</v>
      </c>
      <c r="AA6" s="186">
        <f t="shared" si="1"/>
        <v>57.94999999999999</v>
      </c>
      <c r="AB6" s="186">
        <f t="shared" si="1"/>
        <v>57.95000000000002</v>
      </c>
      <c r="AC6" s="186">
        <f t="shared" si="1"/>
        <v>57.95000000000002</v>
      </c>
      <c r="AD6" s="186">
        <f t="shared" si="1"/>
        <v>57.95000000000002</v>
      </c>
    </row>
    <row r="7" spans="1:30" ht="18">
      <c r="A7" s="5" t="s">
        <v>201</v>
      </c>
      <c r="B7" s="137">
        <v>6.521666666666661</v>
      </c>
      <c r="C7" s="137">
        <v>6.860833333333332</v>
      </c>
      <c r="D7" s="137">
        <v>7.3625</v>
      </c>
      <c r="E7" s="137">
        <v>7.6825</v>
      </c>
      <c r="F7" s="137">
        <v>8.00833333333334</v>
      </c>
      <c r="G7" s="137">
        <v>8.416666666666679</v>
      </c>
      <c r="H7" s="137">
        <v>9.2075</v>
      </c>
      <c r="I7" s="138">
        <v>9.650833333333331</v>
      </c>
      <c r="J7" s="38">
        <v>10.45</v>
      </c>
      <c r="K7" s="38">
        <v>11.90083333333331</v>
      </c>
      <c r="L7" s="38">
        <v>11.276950354609923</v>
      </c>
      <c r="M7" s="38">
        <v>10.907588652482275</v>
      </c>
      <c r="N7" s="38">
        <v>11.32498226950355</v>
      </c>
      <c r="O7" s="38">
        <v>11.948280141843952</v>
      </c>
      <c r="P7" s="38">
        <v>12.919468085106402</v>
      </c>
      <c r="Q7" s="38">
        <v>13.600726950354598</v>
      </c>
      <c r="R7" s="38">
        <v>14.036365248226943</v>
      </c>
      <c r="S7" s="38">
        <v>15.810338421214922</v>
      </c>
      <c r="T7" s="38">
        <v>12.950815456521724</v>
      </c>
      <c r="U7" s="38">
        <v>17.411021212765974</v>
      </c>
      <c r="V7" s="38">
        <v>22.211465029511103</v>
      </c>
      <c r="W7" s="137">
        <v>22.5650912056433</v>
      </c>
      <c r="X7" s="137">
        <v>22.35754633333336</v>
      </c>
      <c r="Y7" s="137">
        <v>21.253455885185318</v>
      </c>
      <c r="Z7" s="137">
        <v>18.521033207763367</v>
      </c>
      <c r="AA7" s="137">
        <v>18.140940052610432</v>
      </c>
      <c r="AB7" s="137">
        <v>19.598147102632424</v>
      </c>
      <c r="AC7" s="137">
        <v>20.86599519989366</v>
      </c>
      <c r="AD7" s="137">
        <v>20.66624375544771</v>
      </c>
    </row>
    <row r="8" spans="1:30" ht="15">
      <c r="A8" s="5" t="s">
        <v>54</v>
      </c>
      <c r="B8" s="137">
        <v>28.201666666666664</v>
      </c>
      <c r="C8" s="137">
        <v>30.113333333333333</v>
      </c>
      <c r="D8" s="137">
        <v>32.751666666666665</v>
      </c>
      <c r="E8" s="137">
        <v>36.17916666666667</v>
      </c>
      <c r="F8" s="137">
        <v>39.57666666666667</v>
      </c>
      <c r="G8" s="137">
        <v>42.92916666666667</v>
      </c>
      <c r="H8" s="137">
        <v>47.77666666666667</v>
      </c>
      <c r="I8" s="138">
        <v>52.711666666666666</v>
      </c>
      <c r="J8" s="38">
        <v>57.1225</v>
      </c>
      <c r="K8" s="38">
        <v>60.32166666666666</v>
      </c>
      <c r="L8" s="38">
        <v>57.68028368794325</v>
      </c>
      <c r="M8" s="38">
        <v>56.72758865248228</v>
      </c>
      <c r="N8" s="38">
        <v>57.46498226950355</v>
      </c>
      <c r="O8" s="38">
        <v>59.04828014184396</v>
      </c>
      <c r="P8" s="38">
        <v>60.019468085106396</v>
      </c>
      <c r="Q8" s="38">
        <v>60.80489361702128</v>
      </c>
      <c r="R8" s="38">
        <v>62.88636524822695</v>
      </c>
      <c r="S8" s="38">
        <v>66.32700508788159</v>
      </c>
      <c r="T8" s="38">
        <v>67.3474821231884</v>
      </c>
      <c r="U8" s="38">
        <v>74.60102121276597</v>
      </c>
      <c r="V8" s="38">
        <v>80.4114650295111</v>
      </c>
      <c r="W8" s="137">
        <v>80.5150912056433</v>
      </c>
      <c r="X8" s="137">
        <v>80.30754633333336</v>
      </c>
      <c r="Y8" s="137">
        <v>79.20345588518532</v>
      </c>
      <c r="Z8" s="137">
        <v>76.47103320776336</v>
      </c>
      <c r="AA8" s="137">
        <v>76.09094005261042</v>
      </c>
      <c r="AB8" s="137">
        <v>77.54814710263244</v>
      </c>
      <c r="AC8" s="137">
        <v>78.81599519989368</v>
      </c>
      <c r="AD8" s="137">
        <v>78.61624375544773</v>
      </c>
    </row>
    <row r="9" spans="1:30" ht="15">
      <c r="A9" s="98" t="s">
        <v>53</v>
      </c>
      <c r="B9" s="139">
        <f aca="true" t="shared" si="2" ref="B9:AD9">B8/B4*100</f>
        <v>62.56840704037864</v>
      </c>
      <c r="C9" s="139">
        <f t="shared" si="2"/>
        <v>65.36311838654247</v>
      </c>
      <c r="D9" s="139">
        <f t="shared" si="2"/>
        <v>66.2408144003236</v>
      </c>
      <c r="E9" s="139">
        <f t="shared" si="2"/>
        <v>70.14525067455124</v>
      </c>
      <c r="F9" s="139">
        <f t="shared" si="2"/>
        <v>73.60476109294359</v>
      </c>
      <c r="G9" s="139">
        <f t="shared" si="2"/>
        <v>75.95281975672687</v>
      </c>
      <c r="H9" s="139">
        <f t="shared" si="2"/>
        <v>77.28351126927639</v>
      </c>
      <c r="I9" s="139">
        <f t="shared" si="2"/>
        <v>81.35039547295993</v>
      </c>
      <c r="J9" s="139">
        <f t="shared" si="2"/>
        <v>81.41554029978383</v>
      </c>
      <c r="K9" s="46">
        <f t="shared" si="2"/>
        <v>75.47126532654933</v>
      </c>
      <c r="L9" s="46">
        <f t="shared" si="2"/>
        <v>76.1791111881267</v>
      </c>
      <c r="M9" s="46">
        <f t="shared" si="2"/>
        <v>77.45790631170489</v>
      </c>
      <c r="N9" s="46">
        <f t="shared" si="2"/>
        <v>75.57287222966701</v>
      </c>
      <c r="O9" s="46">
        <f t="shared" si="2"/>
        <v>73.60410534046554</v>
      </c>
      <c r="P9" s="46">
        <f t="shared" si="2"/>
        <v>69.19069466263922</v>
      </c>
      <c r="Q9" s="46">
        <f t="shared" si="2"/>
        <v>66.58502901036249</v>
      </c>
      <c r="R9" s="46">
        <f t="shared" si="2"/>
        <v>66.72706383053978</v>
      </c>
      <c r="S9" s="46">
        <f t="shared" si="2"/>
        <v>61.94395413333067</v>
      </c>
      <c r="T9" s="107">
        <f t="shared" si="2"/>
        <v>67.82935190044302</v>
      </c>
      <c r="U9" s="107">
        <f t="shared" si="2"/>
        <v>63.8146967809339</v>
      </c>
      <c r="V9" s="107">
        <f t="shared" si="2"/>
        <v>60.337806715790684</v>
      </c>
      <c r="W9" s="107">
        <f t="shared" si="2"/>
        <v>59.468768574049534</v>
      </c>
      <c r="X9" s="107">
        <f t="shared" si="2"/>
        <v>59.866100045156536</v>
      </c>
      <c r="Y9" s="107">
        <f t="shared" si="2"/>
        <v>62.1203575570081</v>
      </c>
      <c r="Z9" s="107">
        <f t="shared" si="2"/>
        <v>68.81176112183077</v>
      </c>
      <c r="AA9" s="107">
        <f t="shared" si="2"/>
        <v>69.90720053824806</v>
      </c>
      <c r="AB9" s="107">
        <f t="shared" si="2"/>
        <v>65.94853644116189</v>
      </c>
      <c r="AC9" s="107">
        <f t="shared" si="2"/>
        <v>62.95409863819582</v>
      </c>
      <c r="AD9" s="107">
        <f t="shared" si="2"/>
        <v>62.95443929466372</v>
      </c>
    </row>
    <row r="10" spans="1:22" ht="15" hidden="1">
      <c r="A10" s="99" t="s">
        <v>53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40">
        <v>81.93</v>
      </c>
      <c r="J10"/>
      <c r="N10" s="7"/>
      <c r="O10" s="7"/>
      <c r="P10" s="7"/>
      <c r="Q10" s="7"/>
      <c r="R10" s="7"/>
      <c r="S10" s="38"/>
      <c r="T10" s="38"/>
      <c r="U10" s="38"/>
      <c r="V10" s="38"/>
    </row>
    <row r="11" spans="1:22" ht="15" hidden="1">
      <c r="A11" s="99"/>
      <c r="B11" s="137"/>
      <c r="C11" s="137"/>
      <c r="D11" s="137"/>
      <c r="E11" s="137"/>
      <c r="F11" s="137"/>
      <c r="G11" s="137"/>
      <c r="H11" s="137"/>
      <c r="I11" s="138"/>
      <c r="J11"/>
      <c r="N11" s="7"/>
      <c r="O11" s="7"/>
      <c r="P11" s="7"/>
      <c r="Q11" s="7"/>
      <c r="R11" s="7"/>
      <c r="S11" s="38"/>
      <c r="T11" s="38"/>
      <c r="U11" s="38"/>
      <c r="V11" s="38"/>
    </row>
    <row r="12" spans="1:22" ht="6" customHeight="1">
      <c r="A12" s="99"/>
      <c r="B12" s="137"/>
      <c r="C12" s="137"/>
      <c r="D12" s="137"/>
      <c r="E12" s="137"/>
      <c r="F12" s="137"/>
      <c r="G12" s="137"/>
      <c r="H12" s="137"/>
      <c r="I12" s="138"/>
      <c r="J12"/>
      <c r="N12" s="7"/>
      <c r="O12" s="7"/>
      <c r="P12" s="7"/>
      <c r="Q12" s="7"/>
      <c r="R12" s="7"/>
      <c r="S12" s="38"/>
      <c r="T12" s="38"/>
      <c r="U12" s="38"/>
      <c r="V12" s="38"/>
    </row>
    <row r="13" spans="1:23" ht="18.75">
      <c r="A13" s="96" t="s">
        <v>154</v>
      </c>
      <c r="B13" s="137"/>
      <c r="C13" s="137"/>
      <c r="D13" s="137"/>
      <c r="E13" s="137"/>
      <c r="F13" s="137"/>
      <c r="G13" s="137"/>
      <c r="H13" s="137"/>
      <c r="I13" s="138"/>
      <c r="J13" s="151"/>
      <c r="K13" s="137"/>
      <c r="L13" s="137"/>
      <c r="M13" s="137"/>
      <c r="N13" s="38"/>
      <c r="O13" s="38"/>
      <c r="P13" s="38"/>
      <c r="Q13" s="38"/>
      <c r="R13" s="38"/>
      <c r="S13" s="38"/>
      <c r="T13" s="38"/>
      <c r="U13" s="38"/>
      <c r="V13" s="38"/>
      <c r="W13" s="137"/>
    </row>
    <row r="14" spans="1:30" ht="15">
      <c r="A14" s="5" t="s">
        <v>241</v>
      </c>
      <c r="B14" s="137">
        <v>43.818333333333335</v>
      </c>
      <c r="C14" s="137">
        <v>45.01083333333333</v>
      </c>
      <c r="D14" s="137">
        <v>49.195</v>
      </c>
      <c r="E14" s="137">
        <v>51.530833333333334</v>
      </c>
      <c r="F14" s="137">
        <v>54.24083333333332</v>
      </c>
      <c r="G14" s="137">
        <v>57.705833333333345</v>
      </c>
      <c r="H14" s="137">
        <v>62.47166666666667</v>
      </c>
      <c r="I14" s="138">
        <v>65.50333333333334</v>
      </c>
      <c r="J14" s="137">
        <v>72.48583333333333</v>
      </c>
      <c r="K14" s="137">
        <v>81.34333333333335</v>
      </c>
      <c r="L14" s="137">
        <v>77.83583333333333</v>
      </c>
      <c r="M14" s="38">
        <v>75.45916666666666</v>
      </c>
      <c r="N14" s="38">
        <v>77.91916666666667</v>
      </c>
      <c r="O14" s="38">
        <v>81.91250000000001</v>
      </c>
      <c r="P14" s="38">
        <v>90.86000000000001</v>
      </c>
      <c r="Q14" s="38">
        <v>95.20916666666666</v>
      </c>
      <c r="R14" s="38">
        <v>96.84833333333331</v>
      </c>
      <c r="S14" s="38">
        <v>117.51083333333332</v>
      </c>
      <c r="T14" s="38">
        <v>103.92992796280583</v>
      </c>
      <c r="U14" s="38">
        <v>119.25862749257533</v>
      </c>
      <c r="V14" s="38">
        <v>138.71612707906442</v>
      </c>
      <c r="W14" s="137">
        <v>141.82825976401202</v>
      </c>
      <c r="X14" s="137">
        <v>140.40518913870753</v>
      </c>
      <c r="Y14" s="137">
        <v>133.46</v>
      </c>
      <c r="Z14" s="137">
        <v>114.89845587367203</v>
      </c>
      <c r="AA14" s="137">
        <v>110.12863033333333</v>
      </c>
      <c r="AB14" s="137">
        <v>120.14923733333336</v>
      </c>
      <c r="AC14" s="137">
        <v>129.98216641666667</v>
      </c>
      <c r="AD14" s="137">
        <v>131.47546291666666</v>
      </c>
    </row>
    <row r="15" spans="1:22" ht="15">
      <c r="A15" s="97" t="s">
        <v>55</v>
      </c>
      <c r="B15" s="137"/>
      <c r="C15" s="137"/>
      <c r="D15" s="137"/>
      <c r="E15" s="137"/>
      <c r="F15" s="137"/>
      <c r="G15" s="137"/>
      <c r="H15" s="137"/>
      <c r="I15" s="138"/>
      <c r="M15" s="7"/>
      <c r="N15" s="7"/>
      <c r="O15" s="7"/>
      <c r="P15" s="7"/>
      <c r="Q15" s="7"/>
      <c r="R15" s="38"/>
      <c r="S15" s="38"/>
      <c r="T15" s="38"/>
      <c r="U15" s="38"/>
      <c r="V15" s="38"/>
    </row>
    <row r="16" spans="1:30" ht="15">
      <c r="A16" s="5" t="s">
        <v>52</v>
      </c>
      <c r="B16" s="146">
        <f aca="true" t="shared" si="3" ref="B16:U16">B18-B17</f>
        <v>21.869999999999997</v>
      </c>
      <c r="C16" s="146">
        <f t="shared" si="3"/>
        <v>22.6875</v>
      </c>
      <c r="D16" s="146">
        <f t="shared" si="3"/>
        <v>24.780833333333334</v>
      </c>
      <c r="E16" s="146">
        <f t="shared" si="3"/>
        <v>27.92916666666666</v>
      </c>
      <c r="F16" s="146">
        <f t="shared" si="3"/>
        <v>31.568333333333335</v>
      </c>
      <c r="G16" s="146">
        <f t="shared" si="3"/>
        <v>34.5125</v>
      </c>
      <c r="H16" s="146">
        <f t="shared" si="3"/>
        <v>38.5725</v>
      </c>
      <c r="I16" s="146">
        <f t="shared" si="3"/>
        <v>43.81333333333332</v>
      </c>
      <c r="J16" s="146">
        <f t="shared" si="3"/>
        <v>47.83833333333333</v>
      </c>
      <c r="K16" s="146">
        <f t="shared" si="3"/>
        <v>48.4175</v>
      </c>
      <c r="L16" s="146">
        <f t="shared" si="3"/>
        <v>46.32000000000001</v>
      </c>
      <c r="M16" s="146">
        <f t="shared" si="3"/>
        <v>45.81999999999999</v>
      </c>
      <c r="N16" s="146">
        <f t="shared" si="3"/>
        <v>46.14</v>
      </c>
      <c r="O16" s="146">
        <f t="shared" si="3"/>
        <v>47.10000000000001</v>
      </c>
      <c r="P16" s="146">
        <f t="shared" si="3"/>
        <v>47.099999999999994</v>
      </c>
      <c r="Q16" s="146">
        <f t="shared" si="3"/>
        <v>47.204166666666666</v>
      </c>
      <c r="R16" s="146">
        <f t="shared" si="3"/>
        <v>48.85000000000001</v>
      </c>
      <c r="S16" s="146">
        <f t="shared" si="3"/>
        <v>50.51666666666664</v>
      </c>
      <c r="T16" s="146">
        <f t="shared" si="3"/>
        <v>54.39666666666666</v>
      </c>
      <c r="U16" s="146">
        <f t="shared" si="3"/>
        <v>57.19000000000001</v>
      </c>
      <c r="V16" s="146">
        <f aca="true" t="shared" si="4" ref="V16:AD16">V18-V17</f>
        <v>58.2</v>
      </c>
      <c r="W16" s="146">
        <f t="shared" si="4"/>
        <v>57.95000000000002</v>
      </c>
      <c r="X16" s="146">
        <f t="shared" si="4"/>
        <v>57.95000000000002</v>
      </c>
      <c r="Y16" s="146">
        <f t="shared" si="4"/>
        <v>57.95</v>
      </c>
      <c r="Z16" s="146">
        <f t="shared" si="4"/>
        <v>57.951544126327974</v>
      </c>
      <c r="AA16" s="146">
        <f t="shared" si="4"/>
        <v>57.94999999999999</v>
      </c>
      <c r="AB16" s="146">
        <f t="shared" si="4"/>
        <v>57.95000000000003</v>
      </c>
      <c r="AC16" s="146">
        <f t="shared" si="4"/>
        <v>57.95000000000003</v>
      </c>
      <c r="AD16" s="146">
        <f t="shared" si="4"/>
        <v>57.94999999999999</v>
      </c>
    </row>
    <row r="17" spans="1:32" ht="18">
      <c r="A17" s="5" t="s">
        <v>201</v>
      </c>
      <c r="B17" s="137">
        <v>6.3316666666666706</v>
      </c>
      <c r="C17" s="137">
        <v>6.703333333333333</v>
      </c>
      <c r="D17" s="137">
        <v>7.326666666666668</v>
      </c>
      <c r="E17" s="137">
        <v>7.674166666666672</v>
      </c>
      <c r="F17" s="137">
        <v>8.078333333333319</v>
      </c>
      <c r="G17" s="137">
        <v>8.594166666666673</v>
      </c>
      <c r="H17" s="137">
        <v>9.304166666666674</v>
      </c>
      <c r="I17" s="138">
        <v>9.756666666666682</v>
      </c>
      <c r="J17" s="138">
        <v>10.796666666666667</v>
      </c>
      <c r="K17" s="138">
        <v>12.115</v>
      </c>
      <c r="L17" s="138">
        <v>11.584574468085094</v>
      </c>
      <c r="M17" s="138">
        <v>11.238599290780144</v>
      </c>
      <c r="N17" s="138">
        <v>11.604982269503552</v>
      </c>
      <c r="O17" s="138">
        <v>12.199734042553189</v>
      </c>
      <c r="P17" s="138">
        <v>13.532340425531913</v>
      </c>
      <c r="Q17" s="138">
        <v>14.180088652482269</v>
      </c>
      <c r="R17" s="38">
        <v>14.424219858156007</v>
      </c>
      <c r="S17" s="38">
        <v>17.345739284613032</v>
      </c>
      <c r="T17" s="38">
        <v>13.556077560365978</v>
      </c>
      <c r="U17" s="38">
        <v>17.761923243575055</v>
      </c>
      <c r="V17" s="38">
        <v>23.119354513177413</v>
      </c>
      <c r="W17" s="137">
        <v>23.638043294002017</v>
      </c>
      <c r="X17" s="137">
        <v>23.40086485645125</v>
      </c>
      <c r="Y17" s="137">
        <v>22.245000937816442</v>
      </c>
      <c r="Z17" s="137">
        <v>19.149742645612008</v>
      </c>
      <c r="AA17" s="137">
        <v>18.354771722222225</v>
      </c>
      <c r="AB17" s="137">
        <v>20.02487288888888</v>
      </c>
      <c r="AC17" s="137">
        <v>21.66369440277775</v>
      </c>
      <c r="AD17" s="137">
        <v>21.834835352564085</v>
      </c>
      <c r="AF17" s="137"/>
    </row>
    <row r="18" spans="1:30" ht="15">
      <c r="A18" s="5" t="s">
        <v>51</v>
      </c>
      <c r="B18" s="137">
        <v>28.201666666666668</v>
      </c>
      <c r="C18" s="137">
        <v>29.390833333333333</v>
      </c>
      <c r="D18" s="137">
        <v>32.1075</v>
      </c>
      <c r="E18" s="137">
        <v>35.60333333333333</v>
      </c>
      <c r="F18" s="137">
        <v>39.646666666666654</v>
      </c>
      <c r="G18" s="137">
        <v>43.106666666666676</v>
      </c>
      <c r="H18" s="137">
        <v>47.87666666666667</v>
      </c>
      <c r="I18" s="138">
        <v>53.57</v>
      </c>
      <c r="J18" s="138">
        <v>58.635</v>
      </c>
      <c r="K18" s="138">
        <v>60.5325</v>
      </c>
      <c r="L18" s="138">
        <v>57.9045744680851</v>
      </c>
      <c r="M18" s="138">
        <v>57.05859929078014</v>
      </c>
      <c r="N18" s="138">
        <v>57.74498226950355</v>
      </c>
      <c r="O18" s="138">
        <v>59.2997340425532</v>
      </c>
      <c r="P18" s="138">
        <v>60.63234042553191</v>
      </c>
      <c r="Q18" s="138">
        <v>61.384255319148934</v>
      </c>
      <c r="R18" s="38">
        <v>63.274219858156016</v>
      </c>
      <c r="S18" s="38">
        <v>67.86240595127967</v>
      </c>
      <c r="T18" s="38">
        <v>67.95274422703264</v>
      </c>
      <c r="U18" s="38">
        <v>74.95192324357507</v>
      </c>
      <c r="V18" s="38">
        <v>81.31935451317742</v>
      </c>
      <c r="W18" s="137">
        <v>81.58804329400203</v>
      </c>
      <c r="X18" s="137">
        <v>81.35086485645127</v>
      </c>
      <c r="Y18" s="137">
        <v>80.19500093781645</v>
      </c>
      <c r="Z18" s="137">
        <v>77.10128677193998</v>
      </c>
      <c r="AA18" s="137">
        <v>76.30477172222221</v>
      </c>
      <c r="AB18" s="137">
        <v>77.97487288888891</v>
      </c>
      <c r="AC18" s="137">
        <v>79.61369440277778</v>
      </c>
      <c r="AD18" s="137">
        <v>79.78483535256407</v>
      </c>
    </row>
    <row r="19" spans="1:30" ht="15">
      <c r="A19" s="101" t="s">
        <v>53</v>
      </c>
      <c r="B19" s="145">
        <f aca="true" t="shared" si="5" ref="B19:AD19">B18/B14*100</f>
        <v>64.36042752272641</v>
      </c>
      <c r="C19" s="145">
        <f t="shared" si="5"/>
        <v>65.29724325625313</v>
      </c>
      <c r="D19" s="145">
        <f t="shared" si="5"/>
        <v>65.26577904258563</v>
      </c>
      <c r="E19" s="145">
        <f t="shared" si="5"/>
        <v>69.09132073030709</v>
      </c>
      <c r="F19" s="145">
        <f t="shared" si="5"/>
        <v>73.09376392324354</v>
      </c>
      <c r="G19" s="145">
        <f t="shared" si="5"/>
        <v>74.70070905598799</v>
      </c>
      <c r="H19" s="145">
        <f t="shared" si="5"/>
        <v>76.63740895872796</v>
      </c>
      <c r="I19" s="145">
        <f t="shared" si="5"/>
        <v>81.7820976031754</v>
      </c>
      <c r="J19" s="145">
        <f t="shared" si="5"/>
        <v>80.89166848694572</v>
      </c>
      <c r="K19" s="145">
        <f t="shared" si="5"/>
        <v>74.4160554030242</v>
      </c>
      <c r="L19" s="145">
        <f t="shared" si="5"/>
        <v>74.39320938481862</v>
      </c>
      <c r="M19" s="145">
        <f t="shared" si="5"/>
        <v>75.61519933400643</v>
      </c>
      <c r="N19" s="145">
        <f t="shared" si="5"/>
        <v>74.10882936740454</v>
      </c>
      <c r="O19" s="145">
        <f t="shared" si="5"/>
        <v>72.39399852593095</v>
      </c>
      <c r="P19" s="145">
        <f t="shared" si="5"/>
        <v>66.73160953723519</v>
      </c>
      <c r="Q19" s="145">
        <f t="shared" si="5"/>
        <v>64.47305177458291</v>
      </c>
      <c r="R19" s="145">
        <f t="shared" si="5"/>
        <v>65.33330794695075</v>
      </c>
      <c r="S19" s="145">
        <f t="shared" si="5"/>
        <v>57.74991464725636</v>
      </c>
      <c r="T19" s="145">
        <f t="shared" si="5"/>
        <v>65.38323037359497</v>
      </c>
      <c r="U19" s="145">
        <f t="shared" si="5"/>
        <v>62.848218883150686</v>
      </c>
      <c r="V19" s="145">
        <f t="shared" si="5"/>
        <v>58.622855341706305</v>
      </c>
      <c r="W19" s="145">
        <f t="shared" si="5"/>
        <v>57.52594259406154</v>
      </c>
      <c r="X19" s="145">
        <f t="shared" si="5"/>
        <v>57.94006998992326</v>
      </c>
      <c r="Y19" s="145">
        <f t="shared" si="5"/>
        <v>60.08916599566645</v>
      </c>
      <c r="Z19" s="145">
        <f t="shared" si="5"/>
        <v>67.1038493821979</v>
      </c>
      <c r="AA19" s="145">
        <f t="shared" si="5"/>
        <v>69.28695244031067</v>
      </c>
      <c r="AB19" s="145">
        <f t="shared" si="5"/>
        <v>64.89835026797637</v>
      </c>
      <c r="AC19" s="145">
        <f t="shared" si="5"/>
        <v>61.24970570775892</v>
      </c>
      <c r="AD19" s="145">
        <f t="shared" si="5"/>
        <v>60.68420189030576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200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204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202</v>
      </c>
      <c r="K23" s="13"/>
      <c r="L23" s="13"/>
      <c r="M23" s="13"/>
      <c r="N23" s="13"/>
      <c r="O23" s="13"/>
    </row>
    <row r="24" spans="1:15" s="3" customFormat="1" ht="12.75">
      <c r="A24" s="3" t="s">
        <v>203</v>
      </c>
      <c r="K24" s="13"/>
      <c r="L24" s="13"/>
      <c r="M24" s="13"/>
      <c r="N24" s="13"/>
      <c r="O24" s="13"/>
    </row>
    <row r="25" spans="1:15" s="3" customFormat="1" ht="12.75">
      <c r="A25" s="3" t="s">
        <v>113</v>
      </c>
      <c r="K25" s="13"/>
      <c r="L25" s="13"/>
      <c r="M25" s="13"/>
      <c r="N25" s="13"/>
      <c r="O25" s="13"/>
    </row>
    <row r="26" spans="1:15" s="3" customFormat="1" ht="12.75">
      <c r="A26" s="3" t="s">
        <v>114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0" t="s">
        <v>218</v>
      </c>
      <c r="K28" s="13"/>
      <c r="L28" s="13"/>
      <c r="M28" s="13"/>
      <c r="N28" s="13"/>
      <c r="O28" s="13"/>
    </row>
    <row r="29" spans="1:30" s="3" customFormat="1" ht="15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S29" s="168" t="s">
        <v>205</v>
      </c>
      <c r="T29" s="168" t="s">
        <v>206</v>
      </c>
      <c r="U29" s="168" t="s">
        <v>207</v>
      </c>
      <c r="V29" s="168" t="s">
        <v>208</v>
      </c>
      <c r="W29" s="168" t="s">
        <v>209</v>
      </c>
      <c r="X29" s="168" t="s">
        <v>210</v>
      </c>
      <c r="Y29" s="168" t="s">
        <v>211</v>
      </c>
      <c r="Z29" s="168" t="s">
        <v>212</v>
      </c>
      <c r="AA29" s="168" t="s">
        <v>213</v>
      </c>
      <c r="AB29" s="168" t="s">
        <v>214</v>
      </c>
      <c r="AC29" s="169" t="s">
        <v>215</v>
      </c>
      <c r="AD29" s="169" t="s">
        <v>216</v>
      </c>
    </row>
    <row r="30" spans="1:30" s="3" customFormat="1" ht="18.75">
      <c r="A30" s="163" t="s">
        <v>220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s="3" customFormat="1" ht="15" hidden="1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S31" s="137">
        <v>86.33</v>
      </c>
      <c r="T31" s="137">
        <v>89.39</v>
      </c>
      <c r="U31" s="137">
        <v>90.05</v>
      </c>
      <c r="V31" s="137">
        <v>93.61</v>
      </c>
      <c r="W31" s="137">
        <v>96.98</v>
      </c>
      <c r="X31" s="137">
        <v>101.81</v>
      </c>
      <c r="Y31" s="137">
        <v>102.65</v>
      </c>
      <c r="Z31" s="137">
        <v>103.78</v>
      </c>
      <c r="AA31" s="137">
        <v>105.89</v>
      </c>
      <c r="AB31" s="137">
        <v>104.54</v>
      </c>
      <c r="AC31" s="137">
        <v>108.272572</v>
      </c>
      <c r="AD31" s="137">
        <v>108.17245000000001</v>
      </c>
    </row>
    <row r="32" spans="1:30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S32" s="137">
        <v>111.488838</v>
      </c>
      <c r="T32" s="137">
        <v>111.645945</v>
      </c>
      <c r="U32" s="137">
        <v>115.468758</v>
      </c>
      <c r="V32" s="137">
        <v>119.80299200000002</v>
      </c>
      <c r="W32" s="137">
        <v>121.179187</v>
      </c>
      <c r="X32" s="137">
        <v>117.700876</v>
      </c>
      <c r="Y32" s="137">
        <v>117.22383000000002</v>
      </c>
      <c r="Z32" s="137">
        <v>116.195155</v>
      </c>
      <c r="AA32" s="137">
        <v>114.61457299999998</v>
      </c>
      <c r="AB32" s="137">
        <v>117.20210599999999</v>
      </c>
      <c r="AC32" s="137">
        <v>118.70185099999999</v>
      </c>
      <c r="AD32" s="137">
        <v>121.60674100000001</v>
      </c>
    </row>
    <row r="33" spans="1:30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S33" s="137">
        <v>127.52571590030338</v>
      </c>
      <c r="T33" s="137">
        <v>128.36608530129084</v>
      </c>
      <c r="U33" s="137">
        <v>131.89238593777884</v>
      </c>
      <c r="V33" s="137">
        <v>134.74220569864968</v>
      </c>
      <c r="W33" s="137">
        <v>136.70606507643805</v>
      </c>
      <c r="X33" s="137">
        <v>135.5647462970674</v>
      </c>
      <c r="Y33" s="137">
        <v>135.10612515614778</v>
      </c>
      <c r="Z33" s="137">
        <v>135.34572601272973</v>
      </c>
      <c r="AA33" s="137">
        <v>134.74992207483197</v>
      </c>
      <c r="AB33" s="137">
        <v>133.965470227827</v>
      </c>
      <c r="AC33" s="137">
        <v>133.17568913211588</v>
      </c>
      <c r="AD33" s="137">
        <v>132.0853453096187</v>
      </c>
    </row>
    <row r="34" spans="1:30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S34" s="137">
        <v>132.88733924216288</v>
      </c>
      <c r="T34" s="137">
        <v>134.55736541550178</v>
      </c>
      <c r="U34" s="137">
        <v>137.67236690262328</v>
      </c>
      <c r="V34" s="137">
        <v>141.73842424602938</v>
      </c>
      <c r="W34" s="137">
        <v>137.676405</v>
      </c>
      <c r="X34" s="137">
        <v>131.634916</v>
      </c>
      <c r="Y34" s="137">
        <v>131.084754</v>
      </c>
      <c r="Z34" s="137">
        <v>134.13443</v>
      </c>
      <c r="AA34" s="137">
        <v>139.128844</v>
      </c>
      <c r="AB34" s="137">
        <v>138.07635599999998</v>
      </c>
      <c r="AC34" s="137">
        <v>134.54309</v>
      </c>
      <c r="AD34" s="137">
        <v>131.552276</v>
      </c>
    </row>
    <row r="35" spans="1:30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S35" s="38">
        <v>131.709578</v>
      </c>
      <c r="T35" s="38">
        <v>136.366511</v>
      </c>
      <c r="U35" s="38">
        <v>137.249865</v>
      </c>
      <c r="V35" s="38">
        <v>136.80606300000002</v>
      </c>
      <c r="W35" s="38">
        <v>132.74727900000002</v>
      </c>
      <c r="X35" s="38">
        <v>134.06139199999998</v>
      </c>
      <c r="Y35" s="38">
        <v>134.741711</v>
      </c>
      <c r="Z35" s="38">
        <v>136.868361</v>
      </c>
      <c r="AA35" s="38">
        <v>137.191123</v>
      </c>
      <c r="AB35" s="38">
        <v>131.48058600000002</v>
      </c>
      <c r="AC35" s="137">
        <v>129.73016900000002</v>
      </c>
      <c r="AD35" s="137">
        <v>130.790698</v>
      </c>
    </row>
    <row r="36" spans="1:30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S36" s="38">
        <v>130.163805</v>
      </c>
      <c r="T36" s="38">
        <v>128.99663500000003</v>
      </c>
      <c r="U36" s="38">
        <v>128.61702400000001</v>
      </c>
      <c r="V36" s="38">
        <v>128.794056</v>
      </c>
      <c r="W36" s="38">
        <v>129.31913299999997</v>
      </c>
      <c r="X36" s="38">
        <v>129.69879</v>
      </c>
      <c r="Y36" s="38">
        <v>131.12031332252138</v>
      </c>
      <c r="Z36" s="38">
        <v>129.26998619398003</v>
      </c>
      <c r="AA36" s="38">
        <v>128.51363951447328</v>
      </c>
      <c r="AB36" s="38">
        <v>126.75774663537119</v>
      </c>
      <c r="AC36" s="137">
        <v>122.48</v>
      </c>
      <c r="AD36" s="137">
        <v>116.22</v>
      </c>
    </row>
    <row r="37" spans="1:30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S37" s="38">
        <v>108.45</v>
      </c>
      <c r="T37" s="38">
        <v>107.19525562477767</v>
      </c>
      <c r="U37" s="38">
        <v>111.0420528125703</v>
      </c>
      <c r="V37" s="38">
        <v>112.54747322161757</v>
      </c>
      <c r="W37" s="38">
        <v>115.74955790764177</v>
      </c>
      <c r="X37" s="38">
        <v>116.39630253982509</v>
      </c>
      <c r="Y37" s="38">
        <v>116.40329866923989</v>
      </c>
      <c r="Z37" s="38">
        <v>114.4823815894187</v>
      </c>
      <c r="AA37" s="38">
        <v>111.49316544650968</v>
      </c>
      <c r="AB37" s="38">
        <v>108.9681925453667</v>
      </c>
      <c r="AC37" s="137">
        <v>107.24</v>
      </c>
      <c r="AD37" s="137">
        <v>103.67939692928786</v>
      </c>
    </row>
    <row r="38" spans="1:30" s="3" customFormat="1" ht="15">
      <c r="A38" s="4">
        <v>2016</v>
      </c>
      <c r="B38" s="4"/>
      <c r="C38" s="4"/>
      <c r="D38" s="4"/>
      <c r="E38" s="4"/>
      <c r="F38" s="4"/>
      <c r="G38" s="4"/>
      <c r="H38" s="4"/>
      <c r="I38" s="4"/>
      <c r="J38" s="4"/>
      <c r="K38" s="5"/>
      <c r="S38" s="38">
        <v>101.74238646628896</v>
      </c>
      <c r="T38" s="38">
        <v>101.4025375718214</v>
      </c>
      <c r="U38" s="38">
        <v>101.72685884394333</v>
      </c>
      <c r="V38" s="38">
        <v>106.44284560816905</v>
      </c>
      <c r="W38" s="38">
        <v>108.43411239403076</v>
      </c>
      <c r="X38" s="38">
        <v>110.96341401246198</v>
      </c>
      <c r="Y38" s="38">
        <v>111.66290536362959</v>
      </c>
      <c r="Z38" s="38">
        <v>109.04960402185078</v>
      </c>
      <c r="AA38" s="38">
        <v>111.21109967971043</v>
      </c>
      <c r="AB38" s="38">
        <v>113.55512394232454</v>
      </c>
      <c r="AC38" s="38">
        <v>115.88441626191991</v>
      </c>
      <c r="AD38" s="38">
        <v>114.07237962180028</v>
      </c>
    </row>
    <row r="39" spans="1:30" s="3" customFormat="1" ht="15">
      <c r="A39" s="4">
        <v>2017</v>
      </c>
      <c r="B39" s="4"/>
      <c r="C39" s="4"/>
      <c r="D39" s="4"/>
      <c r="E39" s="4"/>
      <c r="F39" s="4"/>
      <c r="G39" s="4"/>
      <c r="H39" s="4"/>
      <c r="I39" s="4"/>
      <c r="J39" s="4"/>
      <c r="K39" s="5"/>
      <c r="S39" s="38">
        <v>118.6949819804314</v>
      </c>
      <c r="T39" s="38">
        <v>119.86249365467899</v>
      </c>
      <c r="U39" s="38">
        <v>119.39</v>
      </c>
      <c r="V39" s="38">
        <v>117.30161929557933</v>
      </c>
      <c r="W39" s="38">
        <v>115.52119641367757</v>
      </c>
      <c r="X39" s="38">
        <v>115.54842345179736</v>
      </c>
      <c r="Y39" s="38">
        <v>113.90453891802687</v>
      </c>
      <c r="Z39" s="38">
        <v>115.64066330084985</v>
      </c>
      <c r="AA39" s="38">
        <v>118.9338126051533</v>
      </c>
      <c r="AB39" s="38">
        <v>117.15004263590676</v>
      </c>
      <c r="AC39" s="38">
        <v>119.12486065179394</v>
      </c>
      <c r="AD39" s="38">
        <v>119.99395848164082</v>
      </c>
    </row>
    <row r="40" spans="1:30" s="3" customFormat="1" ht="15">
      <c r="A40" s="4">
        <v>2018</v>
      </c>
      <c r="B40" s="4"/>
      <c r="C40" s="4"/>
      <c r="D40" s="4"/>
      <c r="E40" s="4"/>
      <c r="F40" s="4"/>
      <c r="G40" s="4"/>
      <c r="H40" s="4"/>
      <c r="I40" s="4"/>
      <c r="J40" s="4"/>
      <c r="K40" s="5"/>
      <c r="S40" s="38">
        <v>121.16115017585402</v>
      </c>
      <c r="T40" s="38">
        <v>121.44174087831497</v>
      </c>
      <c r="U40" s="38">
        <v>119.10934065825049</v>
      </c>
      <c r="V40" s="38">
        <v>120.57402320978301</v>
      </c>
      <c r="W40" s="38">
        <v>124.66952596204509</v>
      </c>
      <c r="X40" s="38">
        <v>127.94497893990926</v>
      </c>
      <c r="Y40" s="38">
        <v>127.61783494655224</v>
      </c>
      <c r="Z40" s="38">
        <v>128.61607556446174</v>
      </c>
      <c r="AA40" s="38">
        <v>130.75124439175903</v>
      </c>
      <c r="AB40" s="38">
        <v>130.88156036733116</v>
      </c>
      <c r="AC40" s="38">
        <v>128.61109268958873</v>
      </c>
      <c r="AD40" s="38">
        <v>120.97308660849616</v>
      </c>
    </row>
    <row r="41" spans="1:30" s="3" customFormat="1" ht="15">
      <c r="A41" s="4">
        <v>2019</v>
      </c>
      <c r="B41" s="4"/>
      <c r="C41" s="4"/>
      <c r="D41" s="4"/>
      <c r="E41" s="4"/>
      <c r="F41" s="4"/>
      <c r="G41" s="4"/>
      <c r="H41" s="4"/>
      <c r="I41" s="4"/>
      <c r="J41" s="4"/>
      <c r="K41" s="5"/>
      <c r="S41" s="38">
        <v>119.45654401687585</v>
      </c>
      <c r="T41" s="38">
        <v>118.85497628714059</v>
      </c>
      <c r="U41" s="38">
        <v>120.411893804137</v>
      </c>
      <c r="V41" s="38">
        <v>124.09554601739137</v>
      </c>
      <c r="W41" s="38">
        <v>128.06936805155308</v>
      </c>
      <c r="X41" s="38">
        <v>127.63025546430912</v>
      </c>
      <c r="Y41" s="38">
        <v>127.38444123948818</v>
      </c>
      <c r="Z41" s="38">
        <v>128.50965250850726</v>
      </c>
      <c r="AA41" s="38">
        <v>126.99454306314246</v>
      </c>
      <c r="AB41" s="38">
        <v>127.06862438007403</v>
      </c>
      <c r="AC41" s="38">
        <v>125.64531106170166</v>
      </c>
      <c r="AD41" s="38">
        <v>124.41482605562705</v>
      </c>
    </row>
    <row r="42" spans="1:30" s="3" customFormat="1" ht="14.2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60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:30" s="3" customFormat="1" ht="15.75">
      <c r="A43" s="163" t="s">
        <v>198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60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:30" s="3" customFormat="1" ht="15" hidden="1">
      <c r="A44" s="4">
        <v>2009</v>
      </c>
      <c r="B44" s="4"/>
      <c r="C44" s="4"/>
      <c r="D44" s="4"/>
      <c r="E44" s="4"/>
      <c r="F44" s="4"/>
      <c r="G44" s="4"/>
      <c r="H44" s="4"/>
      <c r="I44" s="4"/>
      <c r="J44" s="4"/>
      <c r="K44" s="5"/>
      <c r="S44" s="137">
        <v>98.74</v>
      </c>
      <c r="T44" s="137">
        <v>100.26</v>
      </c>
      <c r="U44" s="137">
        <v>99.88</v>
      </c>
      <c r="V44" s="137">
        <v>101.93</v>
      </c>
      <c r="W44" s="137">
        <v>102.98</v>
      </c>
      <c r="X44" s="137">
        <v>104.33</v>
      </c>
      <c r="Y44" s="137">
        <v>103.85</v>
      </c>
      <c r="Z44" s="137">
        <v>104.27</v>
      </c>
      <c r="AA44" s="137">
        <v>106.58</v>
      </c>
      <c r="AB44" s="137">
        <v>105.54</v>
      </c>
      <c r="AC44" s="137">
        <v>109.45583899024184</v>
      </c>
      <c r="AD44" s="137">
        <v>109.34329656342807</v>
      </c>
    </row>
    <row r="45" spans="1:30" s="3" customFormat="1" ht="15">
      <c r="A45" s="4">
        <v>2010</v>
      </c>
      <c r="B45" s="4"/>
      <c r="C45" s="4"/>
      <c r="D45" s="4"/>
      <c r="E45" s="4"/>
      <c r="F45" s="4"/>
      <c r="G45" s="4"/>
      <c r="H45" s="4"/>
      <c r="I45" s="4"/>
      <c r="J45" s="4"/>
      <c r="K45" s="5"/>
      <c r="S45" s="137">
        <v>113.31100445481543</v>
      </c>
      <c r="T45" s="137">
        <v>113.38498196860417</v>
      </c>
      <c r="U45" s="137">
        <v>116.20458103521428</v>
      </c>
      <c r="V45" s="137">
        <v>120.98550593975395</v>
      </c>
      <c r="W45" s="137">
        <v>122.75372083156554</v>
      </c>
      <c r="X45" s="137">
        <v>120.11671086126432</v>
      </c>
      <c r="Y45" s="137">
        <v>119.66200572761987</v>
      </c>
      <c r="Z45" s="137">
        <v>118.6860033941451</v>
      </c>
      <c r="AA45" s="137">
        <v>117.17970619431482</v>
      </c>
      <c r="AB45" s="137">
        <v>120.58979316928297</v>
      </c>
      <c r="AC45" s="137">
        <v>122.46978892660162</v>
      </c>
      <c r="AD45" s="137">
        <v>125.75972740772167</v>
      </c>
    </row>
    <row r="46" spans="1:30" s="3" customFormat="1" ht="15">
      <c r="A46" s="4">
        <v>2011</v>
      </c>
      <c r="B46" s="4"/>
      <c r="C46" s="4"/>
      <c r="D46" s="4"/>
      <c r="E46" s="4"/>
      <c r="F46" s="4"/>
      <c r="G46" s="4"/>
      <c r="H46" s="4"/>
      <c r="I46" s="4"/>
      <c r="J46" s="4"/>
      <c r="K46" s="5"/>
      <c r="S46" s="137">
        <v>132.07785401783238</v>
      </c>
      <c r="T46" s="137">
        <v>133.44571412748513</v>
      </c>
      <c r="U46" s="137">
        <v>138.1262806667774</v>
      </c>
      <c r="V46" s="137">
        <v>141.12278119288914</v>
      </c>
      <c r="W46" s="137">
        <v>141.50727363349392</v>
      </c>
      <c r="X46" s="137">
        <v>139.64235088885198</v>
      </c>
      <c r="Y46" s="137">
        <v>139.42141607132967</v>
      </c>
      <c r="Z46" s="137">
        <v>139.8523924239907</v>
      </c>
      <c r="AA46" s="137">
        <v>139.1504247660187</v>
      </c>
      <c r="AB46" s="137">
        <v>139.3668588359085</v>
      </c>
      <c r="AC46" s="137">
        <v>140.2541723431356</v>
      </c>
      <c r="AD46" s="137">
        <v>140.62600598105993</v>
      </c>
    </row>
    <row r="47" spans="1:30" s="3" customFormat="1" ht="15">
      <c r="A47" s="5">
        <v>2012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S47" s="138">
        <v>141.34450130143435</v>
      </c>
      <c r="T47" s="138">
        <v>142.56475161987038</v>
      </c>
      <c r="U47" s="138">
        <v>145.04376142216313</v>
      </c>
      <c r="V47" s="138">
        <v>147.78288032342024</v>
      </c>
      <c r="W47" s="138">
        <v>144.0109020592667</v>
      </c>
      <c r="X47" s="138">
        <v>137.4374917127072</v>
      </c>
      <c r="Y47" s="138">
        <v>136.59248417880463</v>
      </c>
      <c r="Z47" s="138">
        <v>139.40545956805627</v>
      </c>
      <c r="AA47" s="138">
        <v>143.97804821697642</v>
      </c>
      <c r="AB47" s="138">
        <v>143.01836062280265</v>
      </c>
      <c r="AC47" s="138">
        <v>141.09923756906076</v>
      </c>
      <c r="AD47" s="138">
        <v>139.66123857358113</v>
      </c>
    </row>
    <row r="48" spans="1:30" s="3" customFormat="1" ht="15">
      <c r="A48" s="5">
        <v>2013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3"/>
      <c r="M48" s="13"/>
      <c r="S48" s="39">
        <v>139.45832245102966</v>
      </c>
      <c r="T48" s="39">
        <v>143.90401506780512</v>
      </c>
      <c r="U48" s="39">
        <v>144.60951180311403</v>
      </c>
      <c r="V48" s="39">
        <v>141.27323656454047</v>
      </c>
      <c r="W48" s="39">
        <v>137.95112506278252</v>
      </c>
      <c r="X48" s="39">
        <v>139.2599367152185</v>
      </c>
      <c r="Y48" s="39">
        <v>139.622535</v>
      </c>
      <c r="Z48" s="39">
        <v>141.62552200000002</v>
      </c>
      <c r="AA48" s="39">
        <v>142.332028</v>
      </c>
      <c r="AB48" s="39">
        <v>138.763945</v>
      </c>
      <c r="AC48" s="138">
        <v>137.296061</v>
      </c>
      <c r="AD48" s="138">
        <v>138.766031</v>
      </c>
    </row>
    <row r="49" spans="1:30" s="3" customFormat="1" ht="15">
      <c r="A49" s="5">
        <v>2014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3"/>
      <c r="S49" s="39">
        <v>138.106687</v>
      </c>
      <c r="T49" s="39">
        <v>136.65356</v>
      </c>
      <c r="U49" s="39">
        <v>136.03000400000002</v>
      </c>
      <c r="V49" s="39">
        <v>135.86773699999998</v>
      </c>
      <c r="W49" s="39">
        <v>136.103889</v>
      </c>
      <c r="X49" s="39">
        <v>135.413598</v>
      </c>
      <c r="Y49" s="39">
        <v>136.00770251585504</v>
      </c>
      <c r="Z49" s="39">
        <v>133.61397856642014</v>
      </c>
      <c r="AA49" s="39">
        <v>133.07131880571035</v>
      </c>
      <c r="AB49" s="39">
        <v>131.0819765451586</v>
      </c>
      <c r="AC49" s="138">
        <v>127.18</v>
      </c>
      <c r="AD49" s="138">
        <v>122.37</v>
      </c>
    </row>
    <row r="50" spans="1:30" s="3" customFormat="1" ht="15">
      <c r="A50" s="5">
        <v>2015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  <c r="M50" s="13"/>
      <c r="N50" s="13"/>
      <c r="O50" s="13"/>
      <c r="S50" s="39">
        <v>115.85</v>
      </c>
      <c r="T50" s="39">
        <v>114.60482432705925</v>
      </c>
      <c r="U50" s="39">
        <v>118.21098075553682</v>
      </c>
      <c r="V50" s="39">
        <v>119.09091328262988</v>
      </c>
      <c r="W50" s="39">
        <v>120.9674548009347</v>
      </c>
      <c r="X50" s="39">
        <v>121.24244809918015</v>
      </c>
      <c r="Y50" s="39">
        <v>118.73215718132138</v>
      </c>
      <c r="Z50" s="39">
        <v>111.70248786533506</v>
      </c>
      <c r="AA50" s="39">
        <v>109.81140500000002</v>
      </c>
      <c r="AB50" s="39">
        <v>110.77926596111021</v>
      </c>
      <c r="AC50" s="138">
        <v>110.12</v>
      </c>
      <c r="AD50" s="138">
        <v>107.76825000000002</v>
      </c>
    </row>
    <row r="51" spans="1:30" s="3" customFormat="1" ht="15">
      <c r="A51" s="5">
        <v>2016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13"/>
      <c r="M51" s="13"/>
      <c r="N51" s="13"/>
      <c r="O51" s="13"/>
      <c r="P51" s="13"/>
      <c r="S51" s="39">
        <v>102.52259600000002</v>
      </c>
      <c r="T51" s="39">
        <v>101.020909</v>
      </c>
      <c r="U51" s="39">
        <v>102.399034</v>
      </c>
      <c r="V51" s="39">
        <v>106.943421</v>
      </c>
      <c r="W51" s="39">
        <v>109.07089400000002</v>
      </c>
      <c r="X51" s="39">
        <v>111.856993</v>
      </c>
      <c r="Y51" s="39">
        <v>112.65084500000002</v>
      </c>
      <c r="Z51" s="39">
        <v>110.68451</v>
      </c>
      <c r="AA51" s="39">
        <v>113.23174</v>
      </c>
      <c r="AB51" s="39">
        <v>115.64206800000001</v>
      </c>
      <c r="AC51" s="39">
        <v>118.36027900000002</v>
      </c>
      <c r="AD51" s="39">
        <v>117.16027500000001</v>
      </c>
    </row>
    <row r="52" spans="1:30" s="3" customFormat="1" ht="15">
      <c r="A52" s="5">
        <v>2017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13"/>
      <c r="M52" s="13"/>
      <c r="N52" s="13"/>
      <c r="O52" s="13"/>
      <c r="P52" s="13"/>
      <c r="Q52" s="13"/>
      <c r="S52" s="39">
        <v>121.99151200000001</v>
      </c>
      <c r="T52" s="39">
        <v>122.79895400000001</v>
      </c>
      <c r="U52" s="39">
        <v>122.34</v>
      </c>
      <c r="V52" s="39">
        <v>119.89196800000002</v>
      </c>
      <c r="W52" s="39">
        <v>117.398356</v>
      </c>
      <c r="X52" s="39">
        <v>117.53635100000001</v>
      </c>
      <c r="Y52" s="39">
        <v>115.39712500000002</v>
      </c>
      <c r="Z52" s="39">
        <v>117.34635300000002</v>
      </c>
      <c r="AA52" s="39">
        <v>120.516535</v>
      </c>
      <c r="AB52" s="39">
        <v>120.34368400000002</v>
      </c>
      <c r="AC52" s="39">
        <v>122.71624100000002</v>
      </c>
      <c r="AD52" s="39">
        <v>123.51376900000005</v>
      </c>
    </row>
    <row r="53" spans="1:30" s="3" customFormat="1" ht="15">
      <c r="A53" s="5">
        <v>2018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3"/>
      <c r="N53" s="13"/>
      <c r="O53" s="13"/>
      <c r="P53" s="13"/>
      <c r="Q53" s="13"/>
      <c r="R53" s="13"/>
      <c r="S53" s="39">
        <v>124.55389200000002</v>
      </c>
      <c r="T53" s="39">
        <v>124.66208400000001</v>
      </c>
      <c r="U53" s="39">
        <v>122.79467300000002</v>
      </c>
      <c r="V53" s="39">
        <v>124.15899500000002</v>
      </c>
      <c r="W53" s="39">
        <v>128.290196</v>
      </c>
      <c r="X53" s="39">
        <v>131.87631600000003</v>
      </c>
      <c r="Y53" s="39">
        <v>131.79739000000006</v>
      </c>
      <c r="Z53" s="39">
        <v>132.49018200000003</v>
      </c>
      <c r="AA53" s="39">
        <v>134.48279000000002</v>
      </c>
      <c r="AB53" s="39">
        <v>136.616613</v>
      </c>
      <c r="AC53" s="39">
        <v>137.05865400000002</v>
      </c>
      <c r="AD53" s="39">
        <v>131.004212</v>
      </c>
    </row>
    <row r="54" spans="1:30" s="3" customFormat="1" ht="15">
      <c r="A54" s="78">
        <v>2019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174"/>
      <c r="M54" s="174"/>
      <c r="N54" s="174"/>
      <c r="O54" s="174"/>
      <c r="P54" s="174"/>
      <c r="Q54" s="174"/>
      <c r="R54" s="174"/>
      <c r="S54" s="164">
        <v>129.268337</v>
      </c>
      <c r="T54" s="164">
        <v>128.93373100000002</v>
      </c>
      <c r="U54" s="164">
        <v>130.71726200000003</v>
      </c>
      <c r="V54" s="164">
        <v>132.85270000000003</v>
      </c>
      <c r="W54" s="164">
        <v>135.32845200000003</v>
      </c>
      <c r="X54" s="164">
        <v>133.39047800000003</v>
      </c>
      <c r="Y54" s="164">
        <v>131.760719</v>
      </c>
      <c r="Z54" s="164">
        <v>132.57667200000003</v>
      </c>
      <c r="AA54" s="164">
        <v>131.270388</v>
      </c>
      <c r="AB54" s="164">
        <v>131.89280200000002</v>
      </c>
      <c r="AC54" s="164">
        <v>130.283996</v>
      </c>
      <c r="AD54" s="164">
        <v>129.43001800000002</v>
      </c>
    </row>
    <row r="55" spans="1:25" s="3" customFormat="1" ht="15">
      <c r="A55" s="13" t="s">
        <v>200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3"/>
      <c r="M55" s="13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38"/>
      <c r="Y55" s="138"/>
    </row>
    <row r="56" spans="1:23" s="3" customFormat="1" ht="16.5" customHeight="1">
      <c r="A56" s="176" t="s">
        <v>222</v>
      </c>
      <c r="K56" s="13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15" ht="15.75" customHeight="1">
      <c r="A57" s="3" t="s">
        <v>112</v>
      </c>
      <c r="B57" s="94"/>
      <c r="C57" s="94"/>
      <c r="D57" s="94"/>
      <c r="E57" s="94"/>
      <c r="F57" s="94"/>
      <c r="G57" s="94"/>
      <c r="H57" s="94"/>
      <c r="I57" s="94"/>
      <c r="J57" s="94"/>
      <c r="K57" s="5"/>
      <c r="L57" s="5"/>
      <c r="M57" s="5"/>
      <c r="N57" s="5"/>
      <c r="O57" s="5"/>
    </row>
    <row r="59" ht="21" customHeight="1"/>
    <row r="61" ht="15">
      <c r="W61" s="14"/>
    </row>
    <row r="62" ht="18.75" customHeight="1">
      <c r="W62" s="14"/>
    </row>
    <row r="63" ht="6.75" customHeight="1">
      <c r="W63" s="14"/>
    </row>
    <row r="64" ht="15">
      <c r="W64" s="14"/>
    </row>
    <row r="65" ht="15">
      <c r="W65" s="14"/>
    </row>
    <row r="66" ht="15">
      <c r="W66" s="14"/>
    </row>
    <row r="67" ht="15">
      <c r="W67" s="14"/>
    </row>
    <row r="68" ht="15">
      <c r="W68" s="14"/>
    </row>
    <row r="69" ht="6.75" customHeight="1">
      <c r="W69" s="14"/>
    </row>
    <row r="70" spans="23:46" ht="15">
      <c r="W70" s="14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ht="15">
      <c r="W71" s="14"/>
    </row>
    <row r="72" ht="15">
      <c r="W72" s="14"/>
    </row>
    <row r="73" ht="15">
      <c r="W73" s="14"/>
    </row>
    <row r="74" spans="1:22" ht="6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141"/>
      <c r="L74" s="141"/>
      <c r="M74" s="141"/>
      <c r="N74" s="5"/>
      <c r="O74" s="5"/>
      <c r="P74" s="5"/>
      <c r="Q74" s="5"/>
      <c r="R74" s="5"/>
      <c r="S74" s="5"/>
      <c r="T74" s="5"/>
      <c r="U74" s="5"/>
      <c r="V74" s="5"/>
    </row>
    <row r="75" ht="15.75" customHeight="1"/>
  </sheetData>
  <sheetProtection/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47" r:id="rId2"/>
  <headerFooter alignWithMargins="0">
    <oddHeader>&amp;R&amp;"Arial,Bold"&amp;16FINANCE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85">
      <selection activeCell="H212" sqref="H212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199</v>
      </c>
    </row>
    <row r="3" spans="1:6" ht="12.75">
      <c r="A3" s="156" t="s">
        <v>194</v>
      </c>
      <c r="B3" s="154"/>
      <c r="C3" s="154"/>
      <c r="D3" s="154"/>
      <c r="E3" s="154"/>
      <c r="F3" s="154"/>
    </row>
    <row r="4" spans="1:6" ht="28.5" customHeight="1">
      <c r="A4" s="154"/>
      <c r="B4" s="155" t="s">
        <v>198</v>
      </c>
      <c r="C4" s="154"/>
      <c r="D4" s="154"/>
      <c r="E4" s="155" t="s">
        <v>195</v>
      </c>
      <c r="F4" s="154"/>
    </row>
    <row r="5" spans="1:6" ht="12.75">
      <c r="A5" s="157">
        <v>1991</v>
      </c>
      <c r="B5" s="150">
        <v>43.818333333333335</v>
      </c>
      <c r="C5" s="150">
        <v>43.818333333333335</v>
      </c>
      <c r="D5" s="150"/>
      <c r="E5" s="150">
        <v>45.07333333333333</v>
      </c>
      <c r="F5" s="150">
        <v>45.07333333333333</v>
      </c>
    </row>
    <row r="6" spans="1:6" ht="12.75">
      <c r="A6" s="157">
        <v>1992</v>
      </c>
      <c r="B6" s="150">
        <v>45.01083333333333</v>
      </c>
      <c r="C6" s="150">
        <v>45.01083333333333</v>
      </c>
      <c r="D6" s="150"/>
      <c r="E6" s="150">
        <v>46.07083333333333</v>
      </c>
      <c r="F6" s="150">
        <v>46.07083333333333</v>
      </c>
    </row>
    <row r="7" spans="1:6" ht="12.75">
      <c r="A7" s="157">
        <v>1993</v>
      </c>
      <c r="B7" s="150">
        <v>49.195</v>
      </c>
      <c r="C7" s="150">
        <v>49.195</v>
      </c>
      <c r="D7" s="150"/>
      <c r="E7" s="150">
        <v>49.443333333333335</v>
      </c>
      <c r="F7" s="150">
        <v>49.443333333333335</v>
      </c>
    </row>
    <row r="8" spans="1:6" ht="12.75">
      <c r="A8" s="157">
        <v>1994</v>
      </c>
      <c r="B8" s="150">
        <v>51.530833333333334</v>
      </c>
      <c r="C8" s="150">
        <v>51.530833333333334</v>
      </c>
      <c r="D8" s="150"/>
      <c r="E8" s="150">
        <v>51.5775</v>
      </c>
      <c r="F8" s="150">
        <v>51.5775</v>
      </c>
    </row>
    <row r="9" spans="1:6" ht="12.75">
      <c r="A9" s="157">
        <v>1995</v>
      </c>
      <c r="B9" s="150">
        <v>54.24083333333332</v>
      </c>
      <c r="C9" s="150">
        <v>54.24083333333332</v>
      </c>
      <c r="D9" s="150"/>
      <c r="E9" s="150">
        <v>53.76916666666667</v>
      </c>
      <c r="F9" s="150">
        <v>53.76916666666667</v>
      </c>
    </row>
    <row r="10" spans="1:6" ht="12.75">
      <c r="A10" s="157">
        <v>1996</v>
      </c>
      <c r="B10" s="150">
        <v>57.705833333333345</v>
      </c>
      <c r="C10" s="150">
        <v>57.705833333333345</v>
      </c>
      <c r="D10" s="150"/>
      <c r="E10" s="150">
        <v>56.520833333333336</v>
      </c>
      <c r="F10" s="150">
        <v>56.520833333333336</v>
      </c>
    </row>
    <row r="11" spans="1:6" ht="12.75">
      <c r="A11" s="157">
        <v>1997</v>
      </c>
      <c r="B11" s="150">
        <v>62.47166666666667</v>
      </c>
      <c r="C11" s="150">
        <v>62.47166666666667</v>
      </c>
      <c r="D11" s="150"/>
      <c r="E11" s="150">
        <v>61.82</v>
      </c>
      <c r="F11" s="150">
        <v>61.82</v>
      </c>
    </row>
    <row r="12" spans="1:6" ht="12.75">
      <c r="A12" s="157">
        <v>1998</v>
      </c>
      <c r="B12" s="150">
        <v>65.50333333333334</v>
      </c>
      <c r="C12" s="150">
        <v>65.50333333333334</v>
      </c>
      <c r="D12" s="150"/>
      <c r="E12" s="150">
        <v>64.79583333333333</v>
      </c>
      <c r="F12" s="150">
        <v>64.79583333333333</v>
      </c>
    </row>
    <row r="13" spans="1:6" ht="12.75">
      <c r="A13" s="157">
        <v>1999</v>
      </c>
      <c r="B13" s="150">
        <v>72.48583333333333</v>
      </c>
      <c r="C13" s="150">
        <v>72.48583333333333</v>
      </c>
      <c r="D13" s="150"/>
      <c r="E13" s="150">
        <v>70.16166666666668</v>
      </c>
      <c r="F13" s="150">
        <v>70.16166666666668</v>
      </c>
    </row>
    <row r="14" spans="1:6" ht="12.75">
      <c r="A14" s="157">
        <v>2000</v>
      </c>
      <c r="B14" s="150">
        <v>81.34333333333335</v>
      </c>
      <c r="C14" s="150">
        <v>81.34333333333335</v>
      </c>
      <c r="D14" s="150"/>
      <c r="E14" s="150">
        <v>79.92666666666666</v>
      </c>
      <c r="F14" s="150">
        <v>79.92666666666666</v>
      </c>
    </row>
    <row r="15" spans="1:7" ht="12.75">
      <c r="A15" s="157">
        <v>2001</v>
      </c>
      <c r="B15" s="150">
        <v>77.83583333333333</v>
      </c>
      <c r="C15" s="150">
        <v>77.83583333333333</v>
      </c>
      <c r="D15" s="150"/>
      <c r="E15" s="150">
        <v>75.71666666666665</v>
      </c>
      <c r="F15" s="150">
        <v>75.71666666666665</v>
      </c>
      <c r="G15" s="150"/>
    </row>
    <row r="16" spans="1:7" ht="12.75">
      <c r="A16" s="157">
        <v>2002</v>
      </c>
      <c r="B16" s="150">
        <v>75.45916666666666</v>
      </c>
      <c r="C16" s="150">
        <v>75.45916666666666</v>
      </c>
      <c r="D16" s="150"/>
      <c r="E16" s="150">
        <v>73.23666666666668</v>
      </c>
      <c r="F16" s="150">
        <v>73.23666666666668</v>
      </c>
      <c r="G16" s="150"/>
    </row>
    <row r="17" spans="1:7" ht="12.75">
      <c r="A17" s="157">
        <v>2003</v>
      </c>
      <c r="B17" s="150">
        <v>77.91916666666667</v>
      </c>
      <c r="C17" s="150">
        <v>77.91916666666667</v>
      </c>
      <c r="D17" s="150"/>
      <c r="E17" s="150">
        <v>76.03916666666667</v>
      </c>
      <c r="F17" s="150">
        <v>76.03916666666667</v>
      </c>
      <c r="G17" s="150"/>
    </row>
    <row r="18" spans="1:7" ht="12.75">
      <c r="A18" s="157">
        <v>2004</v>
      </c>
      <c r="B18" s="150">
        <v>81.9125</v>
      </c>
      <c r="C18" s="150">
        <v>81.9125</v>
      </c>
      <c r="D18" s="150"/>
      <c r="E18" s="150">
        <v>80.22416666666665</v>
      </c>
      <c r="F18" s="150">
        <v>80.22416666666665</v>
      </c>
      <c r="G18" s="150"/>
    </row>
    <row r="19" spans="1:7" ht="12.75">
      <c r="A19" s="157">
        <v>2005</v>
      </c>
      <c r="B19" s="150">
        <v>90.86</v>
      </c>
      <c r="C19" s="150">
        <v>90.86</v>
      </c>
      <c r="D19" s="150"/>
      <c r="E19" s="150">
        <v>86.745</v>
      </c>
      <c r="F19" s="150">
        <v>86.745</v>
      </c>
      <c r="G19" s="150"/>
    </row>
    <row r="20" spans="1:7" ht="12.75">
      <c r="A20" s="157">
        <v>2006</v>
      </c>
      <c r="B20" s="150">
        <v>95.20916666666666</v>
      </c>
      <c r="C20" s="150">
        <v>95.20916666666666</v>
      </c>
      <c r="D20" s="150"/>
      <c r="E20" s="150">
        <v>91.31916666666666</v>
      </c>
      <c r="F20" s="150">
        <v>91.31916666666666</v>
      </c>
      <c r="G20" s="150"/>
    </row>
    <row r="21" spans="1:7" ht="12.75">
      <c r="A21" s="157">
        <v>2007</v>
      </c>
      <c r="B21" s="150">
        <v>96.84833333333331</v>
      </c>
      <c r="C21" s="150">
        <v>96.84833333333331</v>
      </c>
      <c r="D21" s="150"/>
      <c r="E21" s="150">
        <v>94.24416666666666</v>
      </c>
      <c r="F21" s="150">
        <v>94.24416666666666</v>
      </c>
      <c r="G21" s="150"/>
    </row>
    <row r="22" spans="1:7" ht="12.75">
      <c r="A22" s="157">
        <v>2008</v>
      </c>
      <c r="B22" s="150">
        <v>117.51083333333332</v>
      </c>
      <c r="C22" s="150">
        <v>117.51083333333332</v>
      </c>
      <c r="D22" s="150"/>
      <c r="E22" s="150">
        <v>107.07583333333334</v>
      </c>
      <c r="F22" s="150">
        <v>107.07583333333334</v>
      </c>
      <c r="G22" s="150"/>
    </row>
    <row r="23" spans="1:7" ht="12.75">
      <c r="A23" s="157">
        <v>2009</v>
      </c>
      <c r="B23" s="150">
        <v>103.92992796280583</v>
      </c>
      <c r="C23" s="150">
        <v>103.92992796280583</v>
      </c>
      <c r="D23" s="150"/>
      <c r="E23" s="150">
        <v>99.28958516666667</v>
      </c>
      <c r="F23" s="150">
        <v>99.28958516666667</v>
      </c>
      <c r="G23" s="150"/>
    </row>
    <row r="24" spans="1:7" ht="12.75">
      <c r="A24" s="157">
        <v>2010</v>
      </c>
      <c r="B24" s="150">
        <v>119.25862749257533</v>
      </c>
      <c r="C24" s="150">
        <v>119.25862749257533</v>
      </c>
      <c r="D24" s="150"/>
      <c r="E24" s="150">
        <v>116.90257100000001</v>
      </c>
      <c r="F24" s="150">
        <v>116.90257100000001</v>
      </c>
      <c r="G24" s="150"/>
    </row>
    <row r="25" spans="1:7" ht="12.75">
      <c r="A25" s="157">
        <v>2011</v>
      </c>
      <c r="B25" s="150">
        <v>138.71612707906442</v>
      </c>
      <c r="C25" s="150">
        <v>138.71612707906442</v>
      </c>
      <c r="D25" s="150"/>
      <c r="E25" s="150">
        <v>133.26879017706662</v>
      </c>
      <c r="F25" s="150">
        <v>133.26879017706662</v>
      </c>
      <c r="G25" s="150"/>
    </row>
    <row r="26" spans="1:7" ht="12.75">
      <c r="A26" s="157">
        <v>2012</v>
      </c>
      <c r="B26" s="150">
        <v>141.82825976401202</v>
      </c>
      <c r="C26" s="150">
        <v>141.82825976401202</v>
      </c>
      <c r="D26" s="150"/>
      <c r="E26" s="150">
        <v>135.3905472338598</v>
      </c>
      <c r="F26" s="150">
        <v>135.3905472338598</v>
      </c>
      <c r="G26" s="150"/>
    </row>
    <row r="27" spans="1:7" ht="12.75">
      <c r="A27" s="157">
        <v>2013</v>
      </c>
      <c r="B27" s="150">
        <v>140.40518913870753</v>
      </c>
      <c r="C27" s="150">
        <v>140.40518913870753</v>
      </c>
      <c r="D27" s="150"/>
      <c r="E27" s="150">
        <v>134.14527800000002</v>
      </c>
      <c r="F27" s="150">
        <v>134.14527800000002</v>
      </c>
      <c r="G27" s="150"/>
    </row>
    <row r="28" spans="1:7" ht="12.75">
      <c r="A28" s="157">
        <v>2014</v>
      </c>
      <c r="B28" s="150">
        <v>133.46</v>
      </c>
      <c r="C28" s="150">
        <v>133.46</v>
      </c>
      <c r="D28" s="150"/>
      <c r="E28" s="150">
        <v>127.5</v>
      </c>
      <c r="F28" s="150">
        <v>127.5</v>
      </c>
      <c r="G28" s="150"/>
    </row>
    <row r="29" spans="1:7" ht="12.75">
      <c r="A29" s="157">
        <v>2015</v>
      </c>
      <c r="B29" s="150">
        <v>114.89845587367203</v>
      </c>
      <c r="C29" s="150">
        <v>114.89845587367203</v>
      </c>
      <c r="D29" s="150"/>
      <c r="E29" s="150">
        <v>111.13076015068397</v>
      </c>
      <c r="F29" s="150">
        <v>111.13076015068397</v>
      </c>
      <c r="G29" s="150"/>
    </row>
    <row r="30" spans="1:7" ht="12.75">
      <c r="A30" s="157">
        <v>2016</v>
      </c>
      <c r="B30" s="150">
        <v>110.12863033333333</v>
      </c>
      <c r="C30" s="150">
        <v>110.12863033333333</v>
      </c>
      <c r="D30" s="150"/>
      <c r="E30" s="150">
        <v>108.84564031566258</v>
      </c>
      <c r="F30" s="150">
        <v>108.84564031566258</v>
      </c>
      <c r="G30" s="150"/>
    </row>
    <row r="31" spans="1:7" ht="12.75">
      <c r="A31" s="157">
        <v>2017</v>
      </c>
      <c r="B31" s="150">
        <v>120.14923733333336</v>
      </c>
      <c r="C31" s="150">
        <v>120.14923733333336</v>
      </c>
      <c r="D31" s="150"/>
      <c r="E31" s="150">
        <v>117.58888261579467</v>
      </c>
      <c r="F31" s="150">
        <v>117.58888261579467</v>
      </c>
      <c r="G31" s="150"/>
    </row>
    <row r="32" spans="1:6" ht="12.75">
      <c r="A32" s="157">
        <v>2018</v>
      </c>
      <c r="B32" s="150">
        <v>129.98216641666667</v>
      </c>
      <c r="C32" s="150">
        <v>129.98216641666667</v>
      </c>
      <c r="D32" s="150"/>
      <c r="E32" s="150">
        <v>125.19597119936215</v>
      </c>
      <c r="F32" s="150">
        <v>125.19597119936215</v>
      </c>
    </row>
    <row r="33" spans="1:6" ht="12.75">
      <c r="A33" s="154"/>
      <c r="B33" s="154"/>
      <c r="C33" s="154"/>
      <c r="D33" s="154"/>
      <c r="E33" s="154"/>
      <c r="F33" s="154"/>
    </row>
    <row r="34" spans="1:6" ht="12.75">
      <c r="A34" s="154"/>
      <c r="B34" s="143" t="s">
        <v>190</v>
      </c>
      <c r="C34" s="148"/>
      <c r="D34" s="153"/>
      <c r="E34" s="143" t="s">
        <v>191</v>
      </c>
      <c r="F34" s="148"/>
    </row>
    <row r="35" spans="1:6" ht="24">
      <c r="A35" s="154"/>
      <c r="B35" s="148" t="s">
        <v>192</v>
      </c>
      <c r="C35" s="147" t="s">
        <v>193</v>
      </c>
      <c r="D35" s="144"/>
      <c r="E35" s="148" t="s">
        <v>192</v>
      </c>
      <c r="F35" s="147" t="s">
        <v>193</v>
      </c>
    </row>
    <row r="36" spans="1:6" ht="12.75">
      <c r="A36" s="157">
        <v>1991</v>
      </c>
      <c r="B36" s="150">
        <v>37.486666666666665</v>
      </c>
      <c r="C36" s="150">
        <v>15.616666666666665</v>
      </c>
      <c r="D36" s="150"/>
      <c r="E36" s="150">
        <v>38.55166666666667</v>
      </c>
      <c r="F36" s="150">
        <v>16.871666666666666</v>
      </c>
    </row>
    <row r="37" spans="1:6" ht="12.75">
      <c r="A37" s="157">
        <v>1992</v>
      </c>
      <c r="B37" s="150">
        <v>38.3075</v>
      </c>
      <c r="C37" s="150">
        <v>15.62</v>
      </c>
      <c r="D37" s="150"/>
      <c r="E37" s="150">
        <v>39.21</v>
      </c>
      <c r="F37" s="150">
        <v>15.9575</v>
      </c>
    </row>
    <row r="38" spans="1:6" ht="12.75">
      <c r="A38" s="157">
        <v>1993</v>
      </c>
      <c r="B38" s="150">
        <v>41.86833333333333</v>
      </c>
      <c r="C38" s="150">
        <v>17.0875</v>
      </c>
      <c r="D38" s="150"/>
      <c r="E38" s="150">
        <v>42.08083333333334</v>
      </c>
      <c r="F38" s="150">
        <v>16.691666666666666</v>
      </c>
    </row>
    <row r="39" spans="1:6" ht="12.75">
      <c r="A39" s="157">
        <v>1994</v>
      </c>
      <c r="B39" s="150">
        <v>43.85666666666666</v>
      </c>
      <c r="C39" s="150">
        <v>15.9275</v>
      </c>
      <c r="D39" s="150"/>
      <c r="E39" s="150">
        <v>43.895</v>
      </c>
      <c r="F39" s="150">
        <v>15.398333333333333</v>
      </c>
    </row>
    <row r="40" spans="1:6" ht="12.75">
      <c r="A40" s="157">
        <v>1995</v>
      </c>
      <c r="B40" s="150">
        <v>46.1625</v>
      </c>
      <c r="C40" s="150">
        <v>14.594166666666668</v>
      </c>
      <c r="D40" s="150"/>
      <c r="E40" s="150">
        <v>45.76083333333333</v>
      </c>
      <c r="F40" s="150">
        <v>14.1925</v>
      </c>
    </row>
    <row r="41" spans="1:6" ht="12.75">
      <c r="A41" s="157">
        <v>1996</v>
      </c>
      <c r="B41" s="150">
        <v>49.11166666666667</v>
      </c>
      <c r="C41" s="150">
        <v>14.599166666666667</v>
      </c>
      <c r="D41" s="150"/>
      <c r="E41" s="150">
        <v>48.10416666666666</v>
      </c>
      <c r="F41" s="150">
        <v>13.591666666666667</v>
      </c>
    </row>
    <row r="42" spans="1:6" ht="12.75">
      <c r="A42" s="157">
        <v>1997</v>
      </c>
      <c r="B42" s="150">
        <v>53.1675</v>
      </c>
      <c r="C42" s="150">
        <v>14.595</v>
      </c>
      <c r="D42" s="150"/>
      <c r="E42" s="150">
        <v>52.6125</v>
      </c>
      <c r="F42" s="150">
        <v>14.043333333333331</v>
      </c>
    </row>
    <row r="43" spans="1:6" ht="12.75">
      <c r="A43" s="157">
        <v>1998</v>
      </c>
      <c r="B43" s="150">
        <v>55.74666666666666</v>
      </c>
      <c r="C43" s="150">
        <v>11.933333333333332</v>
      </c>
      <c r="D43" s="150"/>
      <c r="E43" s="150">
        <v>55.145</v>
      </c>
      <c r="F43" s="150">
        <v>12.084166666666667</v>
      </c>
    </row>
    <row r="44" spans="1:6" ht="12.75">
      <c r="A44" s="157">
        <v>1999</v>
      </c>
      <c r="B44" s="150">
        <v>61.689166666666665</v>
      </c>
      <c r="C44" s="150">
        <v>13.850833333333332</v>
      </c>
      <c r="D44" s="150"/>
      <c r="E44" s="150">
        <v>59.711666666666666</v>
      </c>
      <c r="F44" s="150">
        <v>13.039166666666667</v>
      </c>
    </row>
    <row r="45" spans="1:6" ht="12.75">
      <c r="A45" s="157">
        <v>2000</v>
      </c>
      <c r="B45" s="150">
        <v>69.22833333333334</v>
      </c>
      <c r="C45" s="150">
        <v>20.81083333333333</v>
      </c>
      <c r="D45" s="150"/>
      <c r="E45" s="150">
        <v>68.02583333333335</v>
      </c>
      <c r="F45" s="150">
        <v>19.605</v>
      </c>
    </row>
    <row r="46" spans="1:6" ht="12.75">
      <c r="A46" s="157">
        <v>2001</v>
      </c>
      <c r="B46" s="150">
        <v>66.25125886524823</v>
      </c>
      <c r="C46" s="150">
        <v>19.93125886524823</v>
      </c>
      <c r="D46" s="150"/>
      <c r="E46" s="150">
        <v>64.43971631205673</v>
      </c>
      <c r="F46" s="150">
        <v>18.036382978723402</v>
      </c>
    </row>
    <row r="47" spans="1:6" ht="12.75">
      <c r="A47" s="157">
        <v>2002</v>
      </c>
      <c r="B47" s="150">
        <v>64.22056737588652</v>
      </c>
      <c r="C47" s="150">
        <v>18.400567375886524</v>
      </c>
      <c r="D47" s="150"/>
      <c r="E47" s="150">
        <v>62.329078014184404</v>
      </c>
      <c r="F47" s="150">
        <v>16.509078014184393</v>
      </c>
    </row>
    <row r="48" spans="1:6" ht="12.75">
      <c r="A48" s="157">
        <v>2003</v>
      </c>
      <c r="B48" s="150">
        <v>66.31418439716312</v>
      </c>
      <c r="C48" s="150">
        <v>20.17418439716312</v>
      </c>
      <c r="D48" s="150"/>
      <c r="E48" s="150">
        <v>64.71418439716312</v>
      </c>
      <c r="F48" s="150">
        <v>18.57418439716312</v>
      </c>
    </row>
    <row r="49" spans="1:6" ht="12.75">
      <c r="A49" s="157">
        <v>2004</v>
      </c>
      <c r="B49" s="150">
        <v>69.7127659574468</v>
      </c>
      <c r="C49" s="150">
        <v>22.6127659574468</v>
      </c>
      <c r="D49" s="150"/>
      <c r="E49" s="150">
        <v>68.2758865248227</v>
      </c>
      <c r="F49" s="150">
        <v>21.17588652482269</v>
      </c>
    </row>
    <row r="50" spans="1:6" ht="12.75">
      <c r="A50" s="157">
        <v>2005</v>
      </c>
      <c r="B50" s="150">
        <v>77.32765957446809</v>
      </c>
      <c r="C50" s="150">
        <v>30.22765957446809</v>
      </c>
      <c r="D50" s="150"/>
      <c r="E50" s="150">
        <v>73.8255319148936</v>
      </c>
      <c r="F50" s="150">
        <v>26.725531914893608</v>
      </c>
    </row>
    <row r="51" spans="1:6" ht="12.75">
      <c r="A51" s="157">
        <v>2006</v>
      </c>
      <c r="B51" s="150">
        <v>81.02907801418439</v>
      </c>
      <c r="C51" s="150">
        <v>33.82491134751773</v>
      </c>
      <c r="D51" s="150"/>
      <c r="E51" s="150">
        <v>77.71843971631206</v>
      </c>
      <c r="F51" s="150">
        <v>30.514273049645386</v>
      </c>
    </row>
    <row r="52" spans="1:6" ht="12.75">
      <c r="A52" s="157">
        <v>2007</v>
      </c>
      <c r="B52" s="150">
        <v>82.42411347517731</v>
      </c>
      <c r="C52" s="150">
        <v>33.5741134751773</v>
      </c>
      <c r="D52" s="150"/>
      <c r="E52" s="150">
        <v>80.20780141843971</v>
      </c>
      <c r="F52" s="150">
        <v>31.357801418439706</v>
      </c>
    </row>
    <row r="53" spans="1:6" ht="12.75">
      <c r="A53" s="157">
        <v>2008</v>
      </c>
      <c r="B53" s="150">
        <v>100.16509404872029</v>
      </c>
      <c r="C53" s="150">
        <v>49.648427382053654</v>
      </c>
      <c r="D53" s="150"/>
      <c r="E53" s="150">
        <v>91.26549491211841</v>
      </c>
      <c r="F53" s="150">
        <v>40.74882824545174</v>
      </c>
    </row>
    <row r="54" spans="1:6" ht="12.75">
      <c r="A54" s="157">
        <v>2009</v>
      </c>
      <c r="B54" s="150">
        <v>90.37385040243986</v>
      </c>
      <c r="C54" s="150">
        <v>35.977183735773195</v>
      </c>
      <c r="D54" s="150"/>
      <c r="E54" s="150">
        <v>86.33876971014494</v>
      </c>
      <c r="F54" s="150">
        <v>31.942103043478273</v>
      </c>
    </row>
    <row r="55" spans="1:6" ht="12.75">
      <c r="A55" s="157">
        <v>2010</v>
      </c>
      <c r="B55" s="150">
        <v>101.49670424900027</v>
      </c>
      <c r="C55" s="150">
        <v>44.30670424900026</v>
      </c>
      <c r="D55" s="150"/>
      <c r="E55" s="150">
        <v>99.49154978723404</v>
      </c>
      <c r="F55" s="150">
        <v>42.301549787234045</v>
      </c>
    </row>
    <row r="56" spans="1:6" ht="12.75">
      <c r="A56" s="157">
        <v>2011</v>
      </c>
      <c r="B56" s="150">
        <v>115.59677256588701</v>
      </c>
      <c r="C56" s="150">
        <v>57.39677256588701</v>
      </c>
      <c r="D56" s="150"/>
      <c r="E56" s="150">
        <v>111.05732514755552</v>
      </c>
      <c r="F56" s="150">
        <v>52.857325147555514</v>
      </c>
    </row>
    <row r="57" spans="1:6" ht="12.75">
      <c r="A57" s="157">
        <v>2012</v>
      </c>
      <c r="B57" s="150">
        <v>118.19021647001</v>
      </c>
      <c r="C57" s="150">
        <v>60.24021647000999</v>
      </c>
      <c r="D57" s="150"/>
      <c r="E57" s="150">
        <v>112.8254560282165</v>
      </c>
      <c r="F57" s="150">
        <v>54.87545602821648</v>
      </c>
    </row>
    <row r="58" spans="1:6" ht="12.75">
      <c r="A58" s="157">
        <v>2013</v>
      </c>
      <c r="B58" s="150">
        <v>117.00432428225628</v>
      </c>
      <c r="C58" s="150">
        <v>59.05432428225627</v>
      </c>
      <c r="D58" s="150"/>
      <c r="E58" s="150">
        <v>111.78773166666666</v>
      </c>
      <c r="F58" s="150">
        <v>53.83773166666666</v>
      </c>
    </row>
    <row r="59" spans="1:6" ht="12.75">
      <c r="A59" s="157">
        <v>2014</v>
      </c>
      <c r="B59" s="150">
        <v>111.21499906218357</v>
      </c>
      <c r="C59" s="150">
        <v>53.26499906218357</v>
      </c>
      <c r="D59" s="150"/>
      <c r="E59" s="150">
        <v>106.24654411481468</v>
      </c>
      <c r="F59" s="150">
        <v>48.29654411481468</v>
      </c>
    </row>
    <row r="60" spans="1:6" ht="12.75">
      <c r="A60" s="157">
        <v>2015</v>
      </c>
      <c r="B60" s="150">
        <v>95.74871322806003</v>
      </c>
      <c r="C60" s="150">
        <v>37.79871322806003</v>
      </c>
      <c r="D60" s="150"/>
      <c r="E60" s="150">
        <v>92.60896679223664</v>
      </c>
      <c r="F60" s="150">
        <v>34.65896679223665</v>
      </c>
    </row>
    <row r="61" spans="1:6" ht="12.75">
      <c r="A61" s="157">
        <v>2016</v>
      </c>
      <c r="B61" s="150">
        <v>91.77385861111111</v>
      </c>
      <c r="C61" s="150">
        <v>33.82385861111112</v>
      </c>
      <c r="D61" s="150"/>
      <c r="E61" s="150">
        <v>90.70470026305215</v>
      </c>
      <c r="F61" s="150">
        <v>32.75470026305215</v>
      </c>
    </row>
    <row r="62" spans="1:6" ht="12.75">
      <c r="A62" s="157"/>
      <c r="B62" s="150"/>
      <c r="C62" s="150"/>
      <c r="D62" s="150"/>
      <c r="E62" s="150"/>
      <c r="F62" s="150"/>
    </row>
    <row r="63" spans="1:6" ht="12.75">
      <c r="A63" s="157"/>
      <c r="B63" s="150"/>
      <c r="C63" s="150"/>
      <c r="D63" s="150"/>
      <c r="E63" s="150"/>
      <c r="F63" s="150"/>
    </row>
    <row r="64" ht="12.75">
      <c r="A64" s="149"/>
    </row>
    <row r="65" spans="2:6" ht="12.75">
      <c r="B65" t="s">
        <v>196</v>
      </c>
      <c r="C65" t="s">
        <v>197</v>
      </c>
      <c r="E65" t="s">
        <v>196</v>
      </c>
      <c r="F65" t="s">
        <v>197</v>
      </c>
    </row>
    <row r="66" spans="1:6" ht="12.75">
      <c r="A66" s="157">
        <f>A36</f>
        <v>1991</v>
      </c>
      <c r="B66" s="152">
        <f aca="true" t="shared" si="0" ref="B66:C91">B5-B36</f>
        <v>6.3316666666666706</v>
      </c>
      <c r="C66" s="152">
        <f t="shared" si="0"/>
        <v>28.201666666666668</v>
      </c>
      <c r="D66" s="151"/>
      <c r="E66" s="152">
        <f aca="true" t="shared" si="1" ref="E66:F91">E5-E36</f>
        <v>6.521666666666661</v>
      </c>
      <c r="F66" s="152">
        <f t="shared" si="1"/>
        <v>28.201666666666664</v>
      </c>
    </row>
    <row r="67" spans="1:6" ht="12.75">
      <c r="A67" s="157">
        <f aca="true" t="shared" si="2" ref="A67:A91">A37</f>
        <v>1992</v>
      </c>
      <c r="B67" s="152">
        <f t="shared" si="0"/>
        <v>6.703333333333333</v>
      </c>
      <c r="C67" s="152">
        <f t="shared" si="0"/>
        <v>29.390833333333333</v>
      </c>
      <c r="D67" s="151"/>
      <c r="E67" s="152">
        <f t="shared" si="1"/>
        <v>6.860833333333332</v>
      </c>
      <c r="F67" s="152">
        <f t="shared" si="1"/>
        <v>30.113333333333333</v>
      </c>
    </row>
    <row r="68" spans="1:6" ht="12.75">
      <c r="A68" s="157">
        <f t="shared" si="2"/>
        <v>1993</v>
      </c>
      <c r="B68" s="152">
        <f t="shared" si="0"/>
        <v>7.326666666666668</v>
      </c>
      <c r="C68" s="152">
        <f t="shared" si="0"/>
        <v>32.1075</v>
      </c>
      <c r="D68" s="151"/>
      <c r="E68" s="152">
        <f t="shared" si="1"/>
        <v>7.362499999999997</v>
      </c>
      <c r="F68" s="152">
        <f t="shared" si="1"/>
        <v>32.751666666666665</v>
      </c>
    </row>
    <row r="69" spans="1:6" ht="12.75">
      <c r="A69" s="157">
        <f t="shared" si="2"/>
        <v>1994</v>
      </c>
      <c r="B69" s="152">
        <f t="shared" si="0"/>
        <v>7.674166666666672</v>
      </c>
      <c r="C69" s="152">
        <f t="shared" si="0"/>
        <v>35.60333333333333</v>
      </c>
      <c r="D69" s="151"/>
      <c r="E69" s="152">
        <f t="shared" si="1"/>
        <v>7.682499999999997</v>
      </c>
      <c r="F69" s="152">
        <f t="shared" si="1"/>
        <v>36.17916666666667</v>
      </c>
    </row>
    <row r="70" spans="1:6" ht="12.75">
      <c r="A70" s="157">
        <f t="shared" si="2"/>
        <v>1995</v>
      </c>
      <c r="B70" s="152">
        <f t="shared" si="0"/>
        <v>8.078333333333319</v>
      </c>
      <c r="C70" s="152">
        <f t="shared" si="0"/>
        <v>39.646666666666654</v>
      </c>
      <c r="D70" s="151"/>
      <c r="E70" s="152">
        <f t="shared" si="1"/>
        <v>8.00833333333334</v>
      </c>
      <c r="F70" s="152">
        <f t="shared" si="1"/>
        <v>39.57666666666667</v>
      </c>
    </row>
    <row r="71" spans="1:6" ht="12.75">
      <c r="A71" s="157">
        <f t="shared" si="2"/>
        <v>1996</v>
      </c>
      <c r="B71" s="152">
        <f t="shared" si="0"/>
        <v>8.594166666666673</v>
      </c>
      <c r="C71" s="152">
        <f t="shared" si="0"/>
        <v>43.106666666666676</v>
      </c>
      <c r="D71" s="151"/>
      <c r="E71" s="152">
        <f t="shared" si="1"/>
        <v>8.416666666666679</v>
      </c>
      <c r="F71" s="152">
        <f t="shared" si="1"/>
        <v>42.92916666666667</v>
      </c>
    </row>
    <row r="72" spans="1:6" ht="12.75">
      <c r="A72" s="157">
        <f t="shared" si="2"/>
        <v>1997</v>
      </c>
      <c r="B72" s="152">
        <f t="shared" si="0"/>
        <v>9.304166666666674</v>
      </c>
      <c r="C72" s="152">
        <f t="shared" si="0"/>
        <v>47.87666666666667</v>
      </c>
      <c r="D72" s="151"/>
      <c r="E72" s="152">
        <f t="shared" si="1"/>
        <v>9.207500000000003</v>
      </c>
      <c r="F72" s="152">
        <f t="shared" si="1"/>
        <v>47.77666666666667</v>
      </c>
    </row>
    <row r="73" spans="1:6" ht="12.75">
      <c r="A73" s="157">
        <f t="shared" si="2"/>
        <v>1998</v>
      </c>
      <c r="B73" s="152">
        <f t="shared" si="0"/>
        <v>9.756666666666682</v>
      </c>
      <c r="C73" s="152">
        <f t="shared" si="0"/>
        <v>53.570000000000014</v>
      </c>
      <c r="D73" s="151"/>
      <c r="E73" s="152">
        <f t="shared" si="1"/>
        <v>9.650833333333331</v>
      </c>
      <c r="F73" s="152">
        <f t="shared" si="1"/>
        <v>52.711666666666666</v>
      </c>
    </row>
    <row r="74" spans="1:6" ht="12.75">
      <c r="A74" s="157">
        <f t="shared" si="2"/>
        <v>1999</v>
      </c>
      <c r="B74" s="152">
        <f t="shared" si="0"/>
        <v>10.796666666666667</v>
      </c>
      <c r="C74" s="152">
        <f t="shared" si="0"/>
        <v>58.635</v>
      </c>
      <c r="D74" s="151"/>
      <c r="E74" s="152">
        <f t="shared" si="1"/>
        <v>10.45000000000001</v>
      </c>
      <c r="F74" s="152">
        <f t="shared" si="1"/>
        <v>57.12250000000001</v>
      </c>
    </row>
    <row r="75" spans="1:6" ht="12.75">
      <c r="A75" s="157">
        <f t="shared" si="2"/>
        <v>2000</v>
      </c>
      <c r="B75" s="152">
        <f t="shared" si="0"/>
        <v>12.115000000000009</v>
      </c>
      <c r="C75" s="152">
        <f t="shared" si="0"/>
        <v>60.53250000000001</v>
      </c>
      <c r="D75" s="151"/>
      <c r="E75" s="152">
        <f t="shared" si="1"/>
        <v>11.90083333333331</v>
      </c>
      <c r="F75" s="152">
        <f t="shared" si="1"/>
        <v>60.32166666666666</v>
      </c>
    </row>
    <row r="76" spans="1:6" ht="12.75">
      <c r="A76" s="157">
        <f t="shared" si="2"/>
        <v>2001</v>
      </c>
      <c r="B76" s="152">
        <f t="shared" si="0"/>
        <v>11.584574468085094</v>
      </c>
      <c r="C76" s="152">
        <f t="shared" si="0"/>
        <v>57.9045744680851</v>
      </c>
      <c r="D76" s="151"/>
      <c r="E76" s="152">
        <f t="shared" si="1"/>
        <v>11.276950354609923</v>
      </c>
      <c r="F76" s="152">
        <f t="shared" si="1"/>
        <v>57.68028368794325</v>
      </c>
    </row>
    <row r="77" spans="1:6" ht="12.75">
      <c r="A77" s="157">
        <f t="shared" si="2"/>
        <v>2002</v>
      </c>
      <c r="B77" s="152">
        <f t="shared" si="0"/>
        <v>11.238599290780144</v>
      </c>
      <c r="C77" s="152">
        <f t="shared" si="0"/>
        <v>57.05859929078014</v>
      </c>
      <c r="D77" s="151"/>
      <c r="E77" s="152">
        <f t="shared" si="1"/>
        <v>10.907588652482275</v>
      </c>
      <c r="F77" s="152">
        <f t="shared" si="1"/>
        <v>56.72758865248228</v>
      </c>
    </row>
    <row r="78" spans="1:6" ht="12.75">
      <c r="A78" s="157">
        <f t="shared" si="2"/>
        <v>2003</v>
      </c>
      <c r="B78" s="152">
        <f t="shared" si="0"/>
        <v>11.604982269503552</v>
      </c>
      <c r="C78" s="152">
        <f t="shared" si="0"/>
        <v>57.74498226950355</v>
      </c>
      <c r="D78" s="151"/>
      <c r="E78" s="152">
        <f t="shared" si="1"/>
        <v>11.32498226950355</v>
      </c>
      <c r="F78" s="152">
        <f t="shared" si="1"/>
        <v>57.46498226950355</v>
      </c>
    </row>
    <row r="79" spans="1:6" ht="12.75">
      <c r="A79" s="157">
        <f t="shared" si="2"/>
        <v>2004</v>
      </c>
      <c r="B79" s="152">
        <f t="shared" si="0"/>
        <v>12.199734042553189</v>
      </c>
      <c r="C79" s="152">
        <f t="shared" si="0"/>
        <v>59.2997340425532</v>
      </c>
      <c r="D79" s="151"/>
      <c r="E79" s="152">
        <f t="shared" si="1"/>
        <v>11.948280141843952</v>
      </c>
      <c r="F79" s="152">
        <f t="shared" si="1"/>
        <v>59.04828014184396</v>
      </c>
    </row>
    <row r="80" spans="1:6" ht="12.75">
      <c r="A80" s="157">
        <f t="shared" si="2"/>
        <v>2005</v>
      </c>
      <c r="B80" s="152">
        <f t="shared" si="0"/>
        <v>13.532340425531913</v>
      </c>
      <c r="C80" s="152">
        <f t="shared" si="0"/>
        <v>60.63234042553191</v>
      </c>
      <c r="D80" s="151"/>
      <c r="E80" s="152">
        <f t="shared" si="1"/>
        <v>12.919468085106402</v>
      </c>
      <c r="F80" s="152">
        <f t="shared" si="1"/>
        <v>60.019468085106396</v>
      </c>
    </row>
    <row r="81" spans="1:6" ht="12.75">
      <c r="A81" s="157">
        <f t="shared" si="2"/>
        <v>2006</v>
      </c>
      <c r="B81" s="152">
        <f t="shared" si="0"/>
        <v>14.180088652482269</v>
      </c>
      <c r="C81" s="152">
        <f t="shared" si="0"/>
        <v>61.384255319148934</v>
      </c>
      <c r="D81" s="151"/>
      <c r="E81" s="152">
        <f t="shared" si="1"/>
        <v>13.600726950354598</v>
      </c>
      <c r="F81" s="152">
        <f t="shared" si="1"/>
        <v>60.80489361702128</v>
      </c>
    </row>
    <row r="82" spans="1:6" ht="12.75">
      <c r="A82" s="157">
        <f t="shared" si="2"/>
        <v>2007</v>
      </c>
      <c r="B82" s="152">
        <f t="shared" si="0"/>
        <v>14.424219858156007</v>
      </c>
      <c r="C82" s="152">
        <f t="shared" si="0"/>
        <v>63.274219858156016</v>
      </c>
      <c r="D82" s="151"/>
      <c r="E82" s="152">
        <f t="shared" si="1"/>
        <v>14.036365248226943</v>
      </c>
      <c r="F82" s="152">
        <f t="shared" si="1"/>
        <v>62.88636524822695</v>
      </c>
    </row>
    <row r="83" spans="1:6" ht="12.75">
      <c r="A83" s="157">
        <f t="shared" si="2"/>
        <v>2008</v>
      </c>
      <c r="B83" s="152">
        <f t="shared" si="0"/>
        <v>17.345739284613032</v>
      </c>
      <c r="C83" s="152">
        <f t="shared" si="0"/>
        <v>67.86240595127967</v>
      </c>
      <c r="D83" s="151"/>
      <c r="E83" s="152">
        <f t="shared" si="1"/>
        <v>15.810338421214922</v>
      </c>
      <c r="F83" s="152">
        <f t="shared" si="1"/>
        <v>66.32700508788159</v>
      </c>
    </row>
    <row r="84" spans="1:6" ht="12.75">
      <c r="A84" s="157">
        <f t="shared" si="2"/>
        <v>2009</v>
      </c>
      <c r="B84" s="152">
        <f t="shared" si="0"/>
        <v>13.556077560365978</v>
      </c>
      <c r="C84" s="152">
        <f t="shared" si="0"/>
        <v>67.95274422703264</v>
      </c>
      <c r="D84" s="151"/>
      <c r="E84" s="152">
        <f t="shared" si="1"/>
        <v>12.950815456521724</v>
      </c>
      <c r="F84" s="152">
        <f t="shared" si="1"/>
        <v>67.3474821231884</v>
      </c>
    </row>
    <row r="85" spans="1:6" ht="12.75">
      <c r="A85" s="157">
        <f t="shared" si="2"/>
        <v>2010</v>
      </c>
      <c r="B85" s="152">
        <f t="shared" si="0"/>
        <v>17.761923243575055</v>
      </c>
      <c r="C85" s="152">
        <f t="shared" si="0"/>
        <v>74.95192324357507</v>
      </c>
      <c r="D85" s="151"/>
      <c r="E85" s="152">
        <f t="shared" si="1"/>
        <v>17.411021212765974</v>
      </c>
      <c r="F85" s="152">
        <f t="shared" si="1"/>
        <v>74.60102121276597</v>
      </c>
    </row>
    <row r="86" spans="1:6" ht="12.75">
      <c r="A86" s="157">
        <f t="shared" si="2"/>
        <v>2011</v>
      </c>
      <c r="B86" s="152">
        <f t="shared" si="0"/>
        <v>23.119354513177413</v>
      </c>
      <c r="C86" s="152">
        <f t="shared" si="0"/>
        <v>81.31935451317742</v>
      </c>
      <c r="D86" s="151"/>
      <c r="E86" s="152">
        <f t="shared" si="1"/>
        <v>22.211465029511103</v>
      </c>
      <c r="F86" s="152">
        <f t="shared" si="1"/>
        <v>80.4114650295111</v>
      </c>
    </row>
    <row r="87" spans="1:6" ht="12.75">
      <c r="A87" s="157">
        <f t="shared" si="2"/>
        <v>2012</v>
      </c>
      <c r="B87" s="152">
        <f t="shared" si="0"/>
        <v>23.638043294002017</v>
      </c>
      <c r="C87" s="152">
        <f t="shared" si="0"/>
        <v>81.58804329400203</v>
      </c>
      <c r="D87" s="151"/>
      <c r="E87" s="152">
        <f t="shared" si="1"/>
        <v>22.5650912056433</v>
      </c>
      <c r="F87" s="152">
        <f t="shared" si="1"/>
        <v>80.5150912056433</v>
      </c>
    </row>
    <row r="88" spans="1:6" ht="12.75">
      <c r="A88" s="157">
        <f t="shared" si="2"/>
        <v>2013</v>
      </c>
      <c r="B88" s="152">
        <f t="shared" si="0"/>
        <v>23.40086485645125</v>
      </c>
      <c r="C88" s="152">
        <f t="shared" si="0"/>
        <v>81.35086485645127</v>
      </c>
      <c r="D88" s="151"/>
      <c r="E88" s="152">
        <f t="shared" si="1"/>
        <v>22.35754633333336</v>
      </c>
      <c r="F88" s="152">
        <f t="shared" si="1"/>
        <v>80.30754633333336</v>
      </c>
    </row>
    <row r="89" spans="1:6" ht="12.75">
      <c r="A89" s="157">
        <f t="shared" si="2"/>
        <v>2014</v>
      </c>
      <c r="B89" s="152">
        <f t="shared" si="0"/>
        <v>22.245000937816442</v>
      </c>
      <c r="C89" s="152">
        <f t="shared" si="0"/>
        <v>80.19500093781645</v>
      </c>
      <c r="D89" s="151"/>
      <c r="E89" s="152">
        <f t="shared" si="1"/>
        <v>21.253455885185318</v>
      </c>
      <c r="F89" s="152">
        <f t="shared" si="1"/>
        <v>79.20345588518532</v>
      </c>
    </row>
    <row r="90" spans="1:6" ht="12.75">
      <c r="A90" s="157">
        <f t="shared" si="2"/>
        <v>2015</v>
      </c>
      <c r="B90" s="152">
        <f t="shared" si="0"/>
        <v>19.149742645612008</v>
      </c>
      <c r="C90" s="152">
        <f t="shared" si="0"/>
        <v>77.099742645612</v>
      </c>
      <c r="D90" s="151"/>
      <c r="E90" s="152">
        <f t="shared" si="1"/>
        <v>18.521793358447326</v>
      </c>
      <c r="F90" s="152">
        <f t="shared" si="1"/>
        <v>76.47179335844731</v>
      </c>
    </row>
    <row r="91" spans="1:7" ht="12.75">
      <c r="A91" s="157">
        <f t="shared" si="2"/>
        <v>2016</v>
      </c>
      <c r="B91" s="152">
        <f t="shared" si="0"/>
        <v>18.354771722222225</v>
      </c>
      <c r="C91" s="152">
        <f t="shared" si="0"/>
        <v>76.30477172222221</v>
      </c>
      <c r="D91" s="151"/>
      <c r="E91" s="152">
        <f t="shared" si="1"/>
        <v>18.140940052610432</v>
      </c>
      <c r="F91" s="152">
        <f t="shared" si="1"/>
        <v>76.09094005261042</v>
      </c>
      <c r="G91" s="151"/>
    </row>
    <row r="94" spans="2:3" ht="12.75">
      <c r="B94" s="158" t="s">
        <v>219</v>
      </c>
      <c r="C94" s="158" t="s">
        <v>198</v>
      </c>
    </row>
    <row r="95" spans="1:3" ht="12.75">
      <c r="A95" s="149">
        <v>39814</v>
      </c>
      <c r="B95" s="151">
        <v>86.33</v>
      </c>
      <c r="C95" s="151">
        <v>98.74</v>
      </c>
    </row>
    <row r="96" spans="1:3" ht="12.75">
      <c r="A96" s="149">
        <v>39845</v>
      </c>
      <c r="B96" s="151">
        <v>89.39</v>
      </c>
      <c r="C96" s="151">
        <v>100.26</v>
      </c>
    </row>
    <row r="97" spans="1:3" ht="12.75">
      <c r="A97" s="149">
        <v>39873</v>
      </c>
      <c r="B97" s="151">
        <v>90.05</v>
      </c>
      <c r="C97" s="151">
        <v>99.88</v>
      </c>
    </row>
    <row r="98" spans="1:3" ht="12.75">
      <c r="A98" s="149">
        <v>39904</v>
      </c>
      <c r="B98" s="151">
        <v>93.61</v>
      </c>
      <c r="C98" s="151">
        <v>101.93</v>
      </c>
    </row>
    <row r="99" spans="1:3" ht="12.75">
      <c r="A99" s="149">
        <v>39934</v>
      </c>
      <c r="B99" s="151">
        <v>96.98</v>
      </c>
      <c r="C99" s="151">
        <v>102.98</v>
      </c>
    </row>
    <row r="100" spans="1:3" ht="12.75">
      <c r="A100" s="149">
        <v>39965</v>
      </c>
      <c r="B100" s="151">
        <v>101.81</v>
      </c>
      <c r="C100" s="151">
        <v>104.33</v>
      </c>
    </row>
    <row r="101" spans="1:3" ht="12.75">
      <c r="A101" s="149">
        <v>39995</v>
      </c>
      <c r="B101" s="151">
        <v>102.65</v>
      </c>
      <c r="C101" s="151">
        <v>103.85</v>
      </c>
    </row>
    <row r="102" spans="1:3" ht="12.75">
      <c r="A102" s="149">
        <v>40026</v>
      </c>
      <c r="B102" s="151">
        <v>103.78</v>
      </c>
      <c r="C102" s="151">
        <v>104.27</v>
      </c>
    </row>
    <row r="103" spans="1:3" ht="12.75">
      <c r="A103" s="149">
        <v>40057</v>
      </c>
      <c r="B103" s="151">
        <v>105.89</v>
      </c>
      <c r="C103" s="151">
        <v>106.58</v>
      </c>
    </row>
    <row r="104" spans="1:3" ht="12.75">
      <c r="A104" s="149">
        <v>40087</v>
      </c>
      <c r="B104" s="151">
        <v>104.54</v>
      </c>
      <c r="C104" s="151">
        <v>105.54</v>
      </c>
    </row>
    <row r="105" spans="1:3" ht="12.75">
      <c r="A105" s="149">
        <v>40118</v>
      </c>
      <c r="B105" s="151">
        <v>108.272572</v>
      </c>
      <c r="C105" s="151">
        <v>109.45583899024184</v>
      </c>
    </row>
    <row r="106" spans="1:3" ht="12.75">
      <c r="A106" s="149">
        <v>40148</v>
      </c>
      <c r="B106" s="151">
        <v>108.17245000000001</v>
      </c>
      <c r="C106" s="151">
        <v>109.34329656342807</v>
      </c>
    </row>
    <row r="107" spans="1:3" ht="12.75">
      <c r="A107" s="149">
        <v>40179</v>
      </c>
      <c r="B107" s="151">
        <v>111.488838</v>
      </c>
      <c r="C107" s="151">
        <v>113.31100445481543</v>
      </c>
    </row>
    <row r="108" spans="1:3" ht="12.75">
      <c r="A108" s="149">
        <v>40210</v>
      </c>
      <c r="B108" s="151">
        <v>111.645945</v>
      </c>
      <c r="C108" s="151">
        <v>113.38498196860417</v>
      </c>
    </row>
    <row r="109" spans="1:3" ht="12.75">
      <c r="A109" s="149">
        <v>40238</v>
      </c>
      <c r="B109" s="151">
        <v>115.468758</v>
      </c>
      <c r="C109" s="151">
        <v>116.20458103521428</v>
      </c>
    </row>
    <row r="110" spans="1:3" ht="12.75">
      <c r="A110" s="149">
        <v>40269</v>
      </c>
      <c r="B110" s="151">
        <v>119.80299200000002</v>
      </c>
      <c r="C110" s="151">
        <v>120.98550593975395</v>
      </c>
    </row>
    <row r="111" spans="1:3" ht="12.75">
      <c r="A111" s="149">
        <v>40299</v>
      </c>
      <c r="B111" s="151">
        <v>121.179187</v>
      </c>
      <c r="C111" s="151">
        <v>122.75372083156554</v>
      </c>
    </row>
    <row r="112" spans="1:3" ht="12.75">
      <c r="A112" s="149">
        <v>40330</v>
      </c>
      <c r="B112" s="151">
        <v>117.700876</v>
      </c>
      <c r="C112" s="151">
        <v>120.11671086126432</v>
      </c>
    </row>
    <row r="113" spans="1:3" ht="12.75">
      <c r="A113" s="149">
        <v>40360</v>
      </c>
      <c r="B113" s="151">
        <v>117.22383000000002</v>
      </c>
      <c r="C113" s="151">
        <v>119.66200572761987</v>
      </c>
    </row>
    <row r="114" spans="1:3" ht="12.75">
      <c r="A114" s="149">
        <v>40391</v>
      </c>
      <c r="B114" s="151">
        <v>116.195155</v>
      </c>
      <c r="C114" s="151">
        <v>118.6860033941451</v>
      </c>
    </row>
    <row r="115" spans="1:3" ht="12.75">
      <c r="A115" s="149">
        <v>40422</v>
      </c>
      <c r="B115" s="151">
        <v>114.61457299999998</v>
      </c>
      <c r="C115" s="151">
        <v>117.17970619431482</v>
      </c>
    </row>
    <row r="116" spans="1:3" ht="12.75">
      <c r="A116" s="149">
        <v>40452</v>
      </c>
      <c r="B116" s="151">
        <v>117.20210599999999</v>
      </c>
      <c r="C116" s="151">
        <v>120.58979316928297</v>
      </c>
    </row>
    <row r="117" spans="1:3" ht="12.75">
      <c r="A117" s="149">
        <v>40483</v>
      </c>
      <c r="B117" s="151">
        <v>118.70185099999999</v>
      </c>
      <c r="C117" s="151">
        <v>122.46978892660162</v>
      </c>
    </row>
    <row r="118" spans="1:3" ht="12.75">
      <c r="A118" s="149">
        <v>40513</v>
      </c>
      <c r="B118" s="151">
        <v>121.60674100000001</v>
      </c>
      <c r="C118" s="151">
        <v>125.75972740772167</v>
      </c>
    </row>
    <row r="119" spans="1:3" ht="12.75">
      <c r="A119" s="149">
        <v>40544</v>
      </c>
      <c r="B119" s="151">
        <v>127.52571590030338</v>
      </c>
      <c r="C119" s="151">
        <v>132.07785401783238</v>
      </c>
    </row>
    <row r="120" spans="1:3" ht="12.75">
      <c r="A120" s="149">
        <v>40575</v>
      </c>
      <c r="B120" s="151">
        <v>128.36608530129084</v>
      </c>
      <c r="C120" s="151">
        <v>133.44571412748513</v>
      </c>
    </row>
    <row r="121" spans="1:3" ht="12.75">
      <c r="A121" s="149">
        <v>40603</v>
      </c>
      <c r="B121" s="151">
        <v>131.89238593777884</v>
      </c>
      <c r="C121" s="151">
        <v>138.1262806667774</v>
      </c>
    </row>
    <row r="122" spans="1:3" ht="12.75">
      <c r="A122" s="149">
        <v>40634</v>
      </c>
      <c r="B122" s="151">
        <v>134.74220569864968</v>
      </c>
      <c r="C122" s="151">
        <v>141.12278119288914</v>
      </c>
    </row>
    <row r="123" spans="1:3" ht="12.75">
      <c r="A123" s="149">
        <v>40664</v>
      </c>
      <c r="B123" s="151">
        <v>136.70606507643805</v>
      </c>
      <c r="C123" s="151">
        <v>141.50727363349392</v>
      </c>
    </row>
    <row r="124" spans="1:3" ht="12.75">
      <c r="A124" s="149">
        <v>40695</v>
      </c>
      <c r="B124" s="151">
        <v>135.5647462970674</v>
      </c>
      <c r="C124" s="151">
        <v>139.64235088885198</v>
      </c>
    </row>
    <row r="125" spans="1:3" ht="12.75">
      <c r="A125" s="149">
        <v>40725</v>
      </c>
      <c r="B125" s="151">
        <v>135.10612515614778</v>
      </c>
      <c r="C125" s="151">
        <v>139.42141607132967</v>
      </c>
    </row>
    <row r="126" spans="1:3" ht="12.75">
      <c r="A126" s="149">
        <v>40756</v>
      </c>
      <c r="B126" s="151">
        <v>135.34572601272973</v>
      </c>
      <c r="C126" s="151">
        <v>139.8523924239907</v>
      </c>
    </row>
    <row r="127" spans="1:3" ht="12.75">
      <c r="A127" s="149">
        <v>40787</v>
      </c>
      <c r="B127" s="151">
        <v>134.74992207483197</v>
      </c>
      <c r="C127" s="151">
        <v>139.1504247660187</v>
      </c>
    </row>
    <row r="128" spans="1:3" ht="12.75">
      <c r="A128" s="149">
        <v>40817</v>
      </c>
      <c r="B128" s="151">
        <v>133.965470227827</v>
      </c>
      <c r="C128" s="151">
        <v>139.3668588359085</v>
      </c>
    </row>
    <row r="129" spans="1:3" ht="12.75">
      <c r="A129" s="149">
        <v>40848</v>
      </c>
      <c r="B129" s="151">
        <v>133.17568913211588</v>
      </c>
      <c r="C129" s="151">
        <v>140.2541723431356</v>
      </c>
    </row>
    <row r="130" spans="1:3" ht="12.75">
      <c r="A130" s="149">
        <v>40878</v>
      </c>
      <c r="B130" s="151">
        <v>132.0853453096187</v>
      </c>
      <c r="C130" s="151">
        <v>140.62600598105993</v>
      </c>
    </row>
    <row r="131" spans="1:3" ht="12.75">
      <c r="A131" s="149">
        <v>40909</v>
      </c>
      <c r="B131" s="151">
        <v>132.88733924216288</v>
      </c>
      <c r="C131" s="151">
        <v>141.34450130143435</v>
      </c>
    </row>
    <row r="132" spans="1:3" ht="12.75">
      <c r="A132" s="149">
        <v>40940</v>
      </c>
      <c r="B132" s="151">
        <v>134.55736541550178</v>
      </c>
      <c r="C132" s="151">
        <v>142.56475161987038</v>
      </c>
    </row>
    <row r="133" spans="1:3" ht="12.75">
      <c r="A133" s="149">
        <v>40969</v>
      </c>
      <c r="B133" s="151">
        <v>137.67236690262328</v>
      </c>
      <c r="C133" s="151">
        <v>145.04376142216313</v>
      </c>
    </row>
    <row r="134" spans="1:3" ht="12.75">
      <c r="A134" s="149">
        <v>41000</v>
      </c>
      <c r="B134" s="151">
        <v>141.73842424602938</v>
      </c>
      <c r="C134" s="151">
        <v>147.78288032342024</v>
      </c>
    </row>
    <row r="135" spans="1:3" ht="12.75">
      <c r="A135" s="149">
        <v>41030</v>
      </c>
      <c r="B135" s="151">
        <v>137.676405</v>
      </c>
      <c r="C135" s="151">
        <v>144.0109020592667</v>
      </c>
    </row>
    <row r="136" spans="1:3" ht="12.75">
      <c r="A136" s="149">
        <v>41061</v>
      </c>
      <c r="B136" s="151">
        <v>131.634916</v>
      </c>
      <c r="C136" s="151">
        <v>137.4374917127072</v>
      </c>
    </row>
    <row r="137" spans="1:3" ht="12.75">
      <c r="A137" s="149">
        <v>41091</v>
      </c>
      <c r="B137" s="151">
        <v>131.084754</v>
      </c>
      <c r="C137" s="151">
        <v>136.59248417880463</v>
      </c>
    </row>
    <row r="138" spans="1:3" ht="12.75">
      <c r="A138" s="149">
        <v>41122</v>
      </c>
      <c r="B138" s="151">
        <v>134.13443</v>
      </c>
      <c r="C138" s="151">
        <v>139.40545956805627</v>
      </c>
    </row>
    <row r="139" spans="1:3" ht="12.75">
      <c r="A139" s="149">
        <v>41153</v>
      </c>
      <c r="B139" s="151">
        <v>139.128844</v>
      </c>
      <c r="C139" s="151">
        <v>143.97804821697642</v>
      </c>
    </row>
    <row r="140" spans="1:3" ht="12.75">
      <c r="A140" s="149">
        <v>41183</v>
      </c>
      <c r="B140" s="151">
        <v>138.07635599999998</v>
      </c>
      <c r="C140" s="151">
        <v>143.01836062280265</v>
      </c>
    </row>
    <row r="141" spans="1:3" ht="12.75">
      <c r="A141" s="149">
        <v>41214</v>
      </c>
      <c r="B141" s="151">
        <v>134.54309</v>
      </c>
      <c r="C141" s="151">
        <v>141.09923756906076</v>
      </c>
    </row>
    <row r="142" spans="1:3" ht="12.75">
      <c r="A142" s="149">
        <v>41244</v>
      </c>
      <c r="B142" s="151">
        <v>131.552276</v>
      </c>
      <c r="C142" s="151">
        <v>139.66123857358113</v>
      </c>
    </row>
    <row r="143" spans="1:3" ht="12.75">
      <c r="A143" s="149">
        <v>41275</v>
      </c>
      <c r="B143" s="151">
        <v>131.709578</v>
      </c>
      <c r="C143" s="151">
        <v>139.45832245102966</v>
      </c>
    </row>
    <row r="144" spans="1:3" ht="12.75">
      <c r="A144" s="149">
        <v>41306</v>
      </c>
      <c r="B144" s="151">
        <v>136.366511</v>
      </c>
      <c r="C144" s="151">
        <v>143.90401506780512</v>
      </c>
    </row>
    <row r="145" spans="1:3" ht="12.75">
      <c r="A145" s="149">
        <v>41334</v>
      </c>
      <c r="B145" s="151">
        <v>137.249865</v>
      </c>
      <c r="C145" s="151">
        <v>144.60951180311403</v>
      </c>
    </row>
    <row r="146" spans="1:3" ht="12.75">
      <c r="A146" s="149">
        <v>41365</v>
      </c>
      <c r="B146" s="151">
        <v>136.80606300000002</v>
      </c>
      <c r="C146" s="151">
        <v>141.27323656454047</v>
      </c>
    </row>
    <row r="147" spans="1:3" ht="12.75">
      <c r="A147" s="149">
        <v>41395</v>
      </c>
      <c r="B147" s="151">
        <v>132.74727900000002</v>
      </c>
      <c r="C147" s="151">
        <v>137.95112506278252</v>
      </c>
    </row>
    <row r="148" spans="1:3" ht="12.75">
      <c r="A148" s="149">
        <v>41426</v>
      </c>
      <c r="B148" s="151">
        <v>134.06139199999998</v>
      </c>
      <c r="C148" s="151">
        <v>139.2599367152185</v>
      </c>
    </row>
    <row r="149" spans="1:3" ht="12.75">
      <c r="A149" s="149">
        <v>41456</v>
      </c>
      <c r="B149" s="151">
        <v>134.741711</v>
      </c>
      <c r="C149" s="151">
        <v>139.622535</v>
      </c>
    </row>
    <row r="150" spans="1:3" ht="12.75">
      <c r="A150" s="149">
        <v>41487</v>
      </c>
      <c r="B150" s="151">
        <v>136.868361</v>
      </c>
      <c r="C150" s="151">
        <v>141.62552200000002</v>
      </c>
    </row>
    <row r="151" spans="1:3" ht="12.75">
      <c r="A151" s="149">
        <v>41518</v>
      </c>
      <c r="B151" s="151">
        <v>137.191123</v>
      </c>
      <c r="C151" s="151">
        <v>142.332028</v>
      </c>
    </row>
    <row r="152" spans="1:3" ht="12.75">
      <c r="A152" s="149">
        <v>41548</v>
      </c>
      <c r="B152" s="151">
        <v>131.48058600000002</v>
      </c>
      <c r="C152" s="151">
        <v>138.763945</v>
      </c>
    </row>
    <row r="153" spans="1:3" ht="12.75">
      <c r="A153" s="149">
        <v>41579</v>
      </c>
      <c r="B153" s="151">
        <v>129.73016900000002</v>
      </c>
      <c r="C153" s="151">
        <v>137.296061</v>
      </c>
    </row>
    <row r="154" spans="1:3" ht="12.75">
      <c r="A154" s="149">
        <v>41609</v>
      </c>
      <c r="B154" s="151">
        <v>130.790698</v>
      </c>
      <c r="C154" s="151">
        <v>138.766031</v>
      </c>
    </row>
    <row r="155" spans="1:3" ht="12.75">
      <c r="A155" s="149">
        <v>41640</v>
      </c>
      <c r="B155" s="151">
        <v>130.163805</v>
      </c>
      <c r="C155" s="151">
        <v>138.106687</v>
      </c>
    </row>
    <row r="156" spans="1:3" ht="12.75">
      <c r="A156" s="149">
        <v>41671</v>
      </c>
      <c r="B156" s="151">
        <v>128.99663500000003</v>
      </c>
      <c r="C156" s="151">
        <v>136.65356</v>
      </c>
    </row>
    <row r="157" spans="1:3" ht="12.75">
      <c r="A157" s="149">
        <v>41699</v>
      </c>
      <c r="B157" s="151">
        <v>128.61702400000001</v>
      </c>
      <c r="C157" s="151">
        <v>136.03000400000002</v>
      </c>
    </row>
    <row r="158" spans="1:3" ht="12.75">
      <c r="A158" s="149">
        <v>41730</v>
      </c>
      <c r="B158" s="151">
        <v>128.794056</v>
      </c>
      <c r="C158" s="151">
        <v>135.86773699999998</v>
      </c>
    </row>
    <row r="159" spans="1:3" ht="12.75">
      <c r="A159" s="149">
        <v>41760</v>
      </c>
      <c r="B159" s="151">
        <v>129.31913299999997</v>
      </c>
      <c r="C159" s="151">
        <v>136.103889</v>
      </c>
    </row>
    <row r="160" spans="1:3" ht="12.75">
      <c r="A160" s="149">
        <v>41791</v>
      </c>
      <c r="B160" s="151">
        <v>129.69879</v>
      </c>
      <c r="C160" s="151">
        <v>135.413598</v>
      </c>
    </row>
    <row r="161" spans="1:3" ht="12.75">
      <c r="A161" s="149">
        <v>41821</v>
      </c>
      <c r="B161" s="151">
        <v>131.12031332252138</v>
      </c>
      <c r="C161" s="151">
        <v>136.00770251585504</v>
      </c>
    </row>
    <row r="162" spans="1:3" ht="12.75">
      <c r="A162" s="149">
        <v>41852</v>
      </c>
      <c r="B162" s="151">
        <v>129.26998619398003</v>
      </c>
      <c r="C162" s="151">
        <v>133.61397856642014</v>
      </c>
    </row>
    <row r="163" spans="1:3" ht="12.75">
      <c r="A163" s="149">
        <v>41883</v>
      </c>
      <c r="B163" s="151">
        <v>128.51363951447328</v>
      </c>
      <c r="C163" s="151">
        <v>133.07131880571035</v>
      </c>
    </row>
    <row r="164" spans="1:3" ht="12.75">
      <c r="A164" s="149">
        <v>41913</v>
      </c>
      <c r="B164" s="151">
        <v>126.75774663537119</v>
      </c>
      <c r="C164" s="151">
        <v>131.0819765451586</v>
      </c>
    </row>
    <row r="165" spans="1:3" ht="12.75">
      <c r="A165" s="149">
        <v>41944</v>
      </c>
      <c r="B165" s="151">
        <v>122.4770685134171</v>
      </c>
      <c r="C165" s="151">
        <v>127.17997624801116</v>
      </c>
    </row>
    <row r="166" spans="1:3" ht="12.75">
      <c r="A166" s="149">
        <v>41974</v>
      </c>
      <c r="B166" s="151">
        <v>116.22</v>
      </c>
      <c r="C166" s="151">
        <v>122.37</v>
      </c>
    </row>
    <row r="167" spans="1:3" ht="12.75">
      <c r="A167" s="149">
        <v>42005</v>
      </c>
      <c r="B167" s="200">
        <f>'T10.6'!S$37</f>
        <v>108.45</v>
      </c>
      <c r="C167" s="200">
        <f>'T10.6'!S$50</f>
        <v>115.85</v>
      </c>
    </row>
    <row r="168" spans="1:3" ht="12.75">
      <c r="A168" s="149">
        <v>42036</v>
      </c>
      <c r="B168" s="200">
        <f>'T10.6'!T$37</f>
        <v>107.19525562477767</v>
      </c>
      <c r="C168" s="200">
        <f>'T10.6'!T$50</f>
        <v>114.60482432705925</v>
      </c>
    </row>
    <row r="169" spans="1:3" ht="12.75">
      <c r="A169" s="149">
        <v>42064</v>
      </c>
      <c r="B169" s="200">
        <f>'T10.6'!U$37</f>
        <v>111.0420528125703</v>
      </c>
      <c r="C169" s="200">
        <f>'T10.6'!U$50</f>
        <v>118.21098075553682</v>
      </c>
    </row>
    <row r="170" spans="1:3" ht="12.75">
      <c r="A170" s="149">
        <v>42095</v>
      </c>
      <c r="B170" s="200">
        <f>'T10.6'!V$37</f>
        <v>112.54747322161757</v>
      </c>
      <c r="C170" s="200">
        <f>'T10.6'!V$50</f>
        <v>119.09091328262988</v>
      </c>
    </row>
    <row r="171" spans="1:3" ht="12.75">
      <c r="A171" s="149">
        <v>42125</v>
      </c>
      <c r="B171" s="200">
        <f>'T10.6'!W$37</f>
        <v>115.74955790764177</v>
      </c>
      <c r="C171" s="200">
        <f>'T10.6'!W$50</f>
        <v>120.9674548009347</v>
      </c>
    </row>
    <row r="172" spans="1:3" ht="12.75">
      <c r="A172" s="149">
        <v>42156</v>
      </c>
      <c r="B172" s="200">
        <f>'T10.6'!X$37</f>
        <v>116.39630253982509</v>
      </c>
      <c r="C172" s="200">
        <f>'T10.6'!X$50</f>
        <v>121.24244809918015</v>
      </c>
    </row>
    <row r="173" spans="1:3" ht="12.75">
      <c r="A173" s="149">
        <v>42186</v>
      </c>
      <c r="B173" s="200">
        <f>'T10.6'!Y$37</f>
        <v>116.40329866923989</v>
      </c>
      <c r="C173" s="200">
        <f>'T10.6'!Y$50</f>
        <v>118.73215718132138</v>
      </c>
    </row>
    <row r="174" spans="1:3" ht="12.75">
      <c r="A174" s="149">
        <v>42217</v>
      </c>
      <c r="B174" s="200">
        <f>'T10.6'!Z$37</f>
        <v>114.4823815894187</v>
      </c>
      <c r="C174" s="200">
        <f>'T10.6'!Z$50</f>
        <v>111.70248786533506</v>
      </c>
    </row>
    <row r="175" spans="1:3" ht="12.75">
      <c r="A175" s="149">
        <v>42248</v>
      </c>
      <c r="B175" s="200">
        <f>'T10.6'!AA$37</f>
        <v>111.49316544650968</v>
      </c>
      <c r="C175" s="200">
        <f>'T10.6'!AA$50</f>
        <v>109.81140500000002</v>
      </c>
    </row>
    <row r="176" spans="1:3" ht="12.75">
      <c r="A176" s="149">
        <v>42278</v>
      </c>
      <c r="B176" s="200">
        <f>'T10.6'!AB$37</f>
        <v>108.9681925453667</v>
      </c>
      <c r="C176" s="200">
        <f>'T10.6'!AB$50</f>
        <v>110.77926596111021</v>
      </c>
    </row>
    <row r="177" spans="1:3" ht="12.75">
      <c r="A177" s="149">
        <v>42309</v>
      </c>
      <c r="B177" s="200">
        <f>'T10.6'!AC$37</f>
        <v>107.24</v>
      </c>
      <c r="C177" s="200">
        <f>'T10.6'!AC$50</f>
        <v>110.12</v>
      </c>
    </row>
    <row r="178" spans="1:3" ht="12.75">
      <c r="A178" s="149">
        <v>42339</v>
      </c>
      <c r="B178" s="200">
        <f>'T10.6'!AD$37</f>
        <v>103.67939692928786</v>
      </c>
      <c r="C178" s="200">
        <f>'T10.6'!AD$50</f>
        <v>107.76825000000002</v>
      </c>
    </row>
    <row r="179" spans="1:3" ht="12.75">
      <c r="A179" s="149">
        <v>42370</v>
      </c>
      <c r="B179" s="200">
        <f>'T10.6'!S$38</f>
        <v>101.74238646628896</v>
      </c>
      <c r="C179" s="200">
        <f>'T10.6'!S$51</f>
        <v>102.52259600000002</v>
      </c>
    </row>
    <row r="180" spans="1:3" ht="12.75">
      <c r="A180" s="149">
        <v>42401</v>
      </c>
      <c r="B180" s="200">
        <f>'T10.6'!T$38</f>
        <v>101.4025375718214</v>
      </c>
      <c r="C180" s="200">
        <f>'T10.6'!T$51</f>
        <v>101.020909</v>
      </c>
    </row>
    <row r="181" spans="1:3" ht="12.75">
      <c r="A181" s="149">
        <v>42430</v>
      </c>
      <c r="B181" s="200">
        <f>'T10.6'!U$38</f>
        <v>101.72685884394333</v>
      </c>
      <c r="C181" s="200">
        <f>'T10.6'!U$51</f>
        <v>102.399034</v>
      </c>
    </row>
    <row r="182" spans="1:3" ht="12.75">
      <c r="A182" s="149">
        <v>42461</v>
      </c>
      <c r="B182" s="200">
        <f>'T10.6'!V$38</f>
        <v>106.44284560816905</v>
      </c>
      <c r="C182" s="200">
        <f>'T10.6'!V$51</f>
        <v>106.943421</v>
      </c>
    </row>
    <row r="183" spans="1:3" ht="12.75">
      <c r="A183" s="149">
        <v>42491</v>
      </c>
      <c r="B183" s="200">
        <f>'T10.6'!W$38</f>
        <v>108.43411239403076</v>
      </c>
      <c r="C183" s="200">
        <f>'T10.6'!W$51</f>
        <v>109.07089400000002</v>
      </c>
    </row>
    <row r="184" spans="1:3" ht="12.75">
      <c r="A184" s="149">
        <v>42522</v>
      </c>
      <c r="B184" s="200">
        <f>'T10.6'!X$38</f>
        <v>110.96341401246198</v>
      </c>
      <c r="C184" s="200">
        <f>'T10.6'!X$51</f>
        <v>111.856993</v>
      </c>
    </row>
    <row r="185" spans="1:3" ht="12.75">
      <c r="A185" s="149">
        <v>42552</v>
      </c>
      <c r="B185" s="200">
        <f>'T10.6'!Y$38</f>
        <v>111.66290536362959</v>
      </c>
      <c r="C185" s="200">
        <f>'T10.6'!Y$51</f>
        <v>112.65084500000002</v>
      </c>
    </row>
    <row r="186" spans="1:3" ht="12.75">
      <c r="A186" s="149">
        <v>42583</v>
      </c>
      <c r="B186" s="200">
        <f>'T10.6'!Z$38</f>
        <v>109.04960402185078</v>
      </c>
      <c r="C186" s="200">
        <f>'T10.6'!Z$51</f>
        <v>110.68451</v>
      </c>
    </row>
    <row r="187" spans="1:3" ht="12.75">
      <c r="A187" s="149">
        <v>42614</v>
      </c>
      <c r="B187" s="200">
        <f>'T10.6'!AA$38</f>
        <v>111.21109967971043</v>
      </c>
      <c r="C187" s="200">
        <f>'T10.6'!AA$51</f>
        <v>113.23174</v>
      </c>
    </row>
    <row r="188" spans="1:3" ht="12.75">
      <c r="A188" s="149">
        <v>42644</v>
      </c>
      <c r="B188" s="200">
        <f>'T10.6'!AB$38</f>
        <v>113.55512394232454</v>
      </c>
      <c r="C188" s="200">
        <f>'T10.6'!AB$51</f>
        <v>115.64206800000001</v>
      </c>
    </row>
    <row r="189" spans="1:3" ht="12.75">
      <c r="A189" s="149">
        <v>42675</v>
      </c>
      <c r="B189" s="200">
        <f>'T10.6'!AC$38</f>
        <v>115.88441626191991</v>
      </c>
      <c r="C189" s="200">
        <f>'T10.6'!AC$51</f>
        <v>118.36027900000002</v>
      </c>
    </row>
    <row r="190" spans="1:3" ht="12.75">
      <c r="A190" s="149">
        <v>42705</v>
      </c>
      <c r="B190" s="200">
        <f>'T10.6'!AD$38</f>
        <v>114.07237962180028</v>
      </c>
      <c r="C190" s="200">
        <f>'T10.6'!AD$51</f>
        <v>117.16027500000001</v>
      </c>
    </row>
    <row r="191" spans="1:3" ht="12.75">
      <c r="A191" s="149">
        <v>42736</v>
      </c>
      <c r="B191" s="200">
        <f>'T10.6'!S$39</f>
        <v>118.6949819804314</v>
      </c>
      <c r="C191" s="200">
        <f>'T10.6'!S$52</f>
        <v>121.99151200000001</v>
      </c>
    </row>
    <row r="192" spans="1:3" ht="12.75">
      <c r="A192" s="149">
        <v>42767</v>
      </c>
      <c r="B192" s="200">
        <f>'T10.6'!T$39</f>
        <v>119.86249365467899</v>
      </c>
      <c r="C192" s="200">
        <f>'T10.6'!T$52</f>
        <v>122.79895400000001</v>
      </c>
    </row>
    <row r="193" spans="1:3" ht="12.75">
      <c r="A193" s="149">
        <v>42795</v>
      </c>
      <c r="B193" s="200">
        <f>'T10.6'!U$39</f>
        <v>119.39</v>
      </c>
      <c r="C193" s="200">
        <f>'T10.6'!U$52</f>
        <v>122.34</v>
      </c>
    </row>
    <row r="194" spans="1:3" ht="12.75">
      <c r="A194" s="149">
        <v>42826</v>
      </c>
      <c r="B194" s="200">
        <f>'T10.6'!V$39</f>
        <v>117.30161929557933</v>
      </c>
      <c r="C194" s="200">
        <f>'T10.6'!V$52</f>
        <v>119.89196800000002</v>
      </c>
    </row>
    <row r="195" spans="1:3" ht="12.75">
      <c r="A195" s="149">
        <v>42856</v>
      </c>
      <c r="B195" s="200">
        <f>'T10.6'!W$39</f>
        <v>115.52119641367757</v>
      </c>
      <c r="C195" s="200">
        <f>'T10.6'!W$52</f>
        <v>117.398356</v>
      </c>
    </row>
    <row r="196" spans="1:3" ht="12.75">
      <c r="A196" s="149">
        <v>42887</v>
      </c>
      <c r="B196" s="200">
        <f>'T10.6'!X$39</f>
        <v>115.54842345179736</v>
      </c>
      <c r="C196" s="200">
        <f>'T10.6'!X$52</f>
        <v>117.53635100000001</v>
      </c>
    </row>
    <row r="197" spans="1:3" ht="12.75">
      <c r="A197" s="149">
        <v>42917</v>
      </c>
      <c r="B197" s="200">
        <f>'T10.6'!Y$39</f>
        <v>113.90453891802687</v>
      </c>
      <c r="C197" s="200">
        <f>'T10.6'!Y$52</f>
        <v>115.39712500000002</v>
      </c>
    </row>
    <row r="198" spans="1:3" ht="12.75">
      <c r="A198" s="149">
        <v>42948</v>
      </c>
      <c r="B198" s="200">
        <f>'T10.6'!Z$39</f>
        <v>115.64066330084985</v>
      </c>
      <c r="C198" s="200">
        <f>'T10.6'!Z$52</f>
        <v>117.34635300000002</v>
      </c>
    </row>
    <row r="199" spans="1:3" ht="12.75">
      <c r="A199" s="149">
        <v>42979</v>
      </c>
      <c r="B199" s="200">
        <f>'T10.6'!AA$39</f>
        <v>118.9338126051533</v>
      </c>
      <c r="C199" s="200">
        <f>'T10.6'!AA$52</f>
        <v>120.516535</v>
      </c>
    </row>
    <row r="200" spans="1:3" ht="12.75">
      <c r="A200" s="149">
        <v>43009</v>
      </c>
      <c r="B200" s="200">
        <f>'T10.6'!AB$39</f>
        <v>117.15004263590676</v>
      </c>
      <c r="C200" s="200">
        <f>'T10.6'!AB$52</f>
        <v>120.34368400000002</v>
      </c>
    </row>
    <row r="201" spans="1:3" ht="12.75">
      <c r="A201" s="149">
        <v>43040</v>
      </c>
      <c r="B201" s="200">
        <f>'T10.6'!AC$39</f>
        <v>119.12486065179394</v>
      </c>
      <c r="C201" s="200">
        <f>'T10.6'!AC$52</f>
        <v>122.71624100000002</v>
      </c>
    </row>
    <row r="202" spans="1:3" ht="12.75">
      <c r="A202" s="149">
        <v>43070</v>
      </c>
      <c r="B202" s="200">
        <f>'T10.6'!AD$39</f>
        <v>119.99395848164082</v>
      </c>
      <c r="C202" s="200">
        <f>'T10.6'!AD$39</f>
        <v>119.99395848164082</v>
      </c>
    </row>
    <row r="203" spans="1:3" ht="12.75">
      <c r="A203" s="149">
        <v>43101</v>
      </c>
      <c r="B203" s="200">
        <f>'T10.6'!S$40</f>
        <v>121.16115017585402</v>
      </c>
      <c r="C203" s="200">
        <f>'T10.6'!S$53</f>
        <v>124.55389200000002</v>
      </c>
    </row>
    <row r="204" spans="1:3" ht="12.75">
      <c r="A204" s="149">
        <v>43132</v>
      </c>
      <c r="B204" s="200">
        <f>'T10.6'!T$40</f>
        <v>121.44174087831497</v>
      </c>
      <c r="C204" s="200">
        <f>'T10.6'!T$53</f>
        <v>124.66208400000001</v>
      </c>
    </row>
    <row r="205" spans="1:3" ht="12.75">
      <c r="A205" s="149">
        <v>43160</v>
      </c>
      <c r="B205" s="200">
        <f>'T10.6'!U$40</f>
        <v>119.10934065825049</v>
      </c>
      <c r="C205" s="200">
        <f>'T10.6'!U$53</f>
        <v>122.79467300000002</v>
      </c>
    </row>
    <row r="206" spans="1:3" ht="12.75">
      <c r="A206" s="149">
        <v>43191</v>
      </c>
      <c r="B206" s="200">
        <f>'T10.6'!V$40</f>
        <v>120.57402320978301</v>
      </c>
      <c r="C206" s="200">
        <f>'T10.6'!V$53</f>
        <v>124.15899500000002</v>
      </c>
    </row>
    <row r="207" spans="1:3" ht="12.75">
      <c r="A207" s="149">
        <v>43221</v>
      </c>
      <c r="B207" s="200">
        <f>'T10.6'!W$40</f>
        <v>124.66952596204509</v>
      </c>
      <c r="C207" s="200">
        <f>'T10.6'!W$53</f>
        <v>128.290196</v>
      </c>
    </row>
    <row r="208" spans="1:3" ht="12.75">
      <c r="A208" s="149">
        <v>43252</v>
      </c>
      <c r="B208" s="200">
        <f>'T10.6'!X$40</f>
        <v>127.94497893990926</v>
      </c>
      <c r="C208" s="200">
        <f>'T10.6'!X$53</f>
        <v>131.87631600000003</v>
      </c>
    </row>
    <row r="209" spans="1:3" ht="12.75">
      <c r="A209" s="149">
        <v>43282</v>
      </c>
      <c r="B209" s="200">
        <f>'T10.6'!Y$40</f>
        <v>127.61783494655224</v>
      </c>
      <c r="C209" s="200">
        <f>'T10.6'!Y$53</f>
        <v>131.79739000000006</v>
      </c>
    </row>
    <row r="210" spans="1:3" ht="12.75">
      <c r="A210" s="149">
        <v>43313</v>
      </c>
      <c r="B210" s="200">
        <f>'T10.6'!Z$40</f>
        <v>128.61607556446174</v>
      </c>
      <c r="C210" s="200">
        <f>'T10.6'!Z$53</f>
        <v>132.49018200000003</v>
      </c>
    </row>
    <row r="211" spans="1:3" ht="12.75">
      <c r="A211" s="149">
        <v>43344</v>
      </c>
      <c r="B211" s="200">
        <f>'T10.6'!AA$40</f>
        <v>130.75124439175903</v>
      </c>
      <c r="C211" s="200">
        <f>'T10.6'!AA$53</f>
        <v>134.48279000000002</v>
      </c>
    </row>
    <row r="212" spans="1:3" ht="12.75">
      <c r="A212" s="149">
        <v>43374</v>
      </c>
      <c r="B212" s="200">
        <f>'T10.6'!AB$40</f>
        <v>130.88156036733116</v>
      </c>
      <c r="C212" s="200">
        <f>'T10.6'!AB$53</f>
        <v>136.616613</v>
      </c>
    </row>
    <row r="213" spans="1:3" ht="12.75">
      <c r="A213" s="149">
        <v>43405</v>
      </c>
      <c r="B213" s="200">
        <f>'T10.6'!AC$40</f>
        <v>128.61109268958873</v>
      </c>
      <c r="C213" s="200">
        <f>'T10.6'!AC$53</f>
        <v>137.05865400000002</v>
      </c>
    </row>
    <row r="214" spans="1:3" ht="12.75">
      <c r="A214" s="149">
        <v>43435</v>
      </c>
      <c r="B214" s="200">
        <f>'T10.6'!AD$40</f>
        <v>120.97308660849616</v>
      </c>
      <c r="C214" s="200">
        <f>'T10.6'!AD$53</f>
        <v>131.004212</v>
      </c>
    </row>
    <row r="215" spans="1:3" ht="12.75">
      <c r="A215" s="149">
        <v>43466</v>
      </c>
      <c r="B215" s="200">
        <f>'T10.6'!S$41</f>
        <v>119.45654401687585</v>
      </c>
      <c r="C215" s="200">
        <f>'T10.6'!S$54</f>
        <v>129.268337</v>
      </c>
    </row>
    <row r="216" spans="1:3" ht="12.75">
      <c r="A216" s="149">
        <v>43497</v>
      </c>
      <c r="B216" s="200">
        <f>'T10.6'!T$41</f>
        <v>118.85497628714059</v>
      </c>
      <c r="C216" s="200">
        <f>'T10.6'!T$54</f>
        <v>128.93373100000002</v>
      </c>
    </row>
    <row r="217" spans="1:3" ht="12.75">
      <c r="A217" s="149">
        <v>43525</v>
      </c>
      <c r="B217" s="200">
        <f>'T10.6'!U$41</f>
        <v>120.411893804137</v>
      </c>
      <c r="C217" s="200">
        <f>'T10.6'!U$54</f>
        <v>130.71726200000003</v>
      </c>
    </row>
    <row r="218" spans="1:3" ht="12.75">
      <c r="A218" s="149">
        <v>43556</v>
      </c>
      <c r="B218" s="200">
        <f>'T10.6'!V$41</f>
        <v>124.09554601739137</v>
      </c>
      <c r="C218" s="200">
        <f>'T10.6'!V$54</f>
        <v>132.85270000000003</v>
      </c>
    </row>
    <row r="219" spans="1:3" ht="12.75">
      <c r="A219" s="149">
        <v>43586</v>
      </c>
      <c r="B219" s="200">
        <f>'T10.6'!W$41</f>
        <v>128.06936805155308</v>
      </c>
      <c r="C219" s="200">
        <f>'T10.6'!W$54</f>
        <v>135.32845200000003</v>
      </c>
    </row>
    <row r="220" spans="1:3" ht="12.75">
      <c r="A220" s="149">
        <v>43617</v>
      </c>
      <c r="B220" s="200">
        <f>'T10.6'!X$41</f>
        <v>127.63025546430912</v>
      </c>
      <c r="C220" s="200">
        <f>'T10.6'!X$54</f>
        <v>133.39047800000003</v>
      </c>
    </row>
    <row r="221" spans="1:3" ht="12.75">
      <c r="A221" s="149">
        <v>43647</v>
      </c>
      <c r="B221" s="200">
        <f>'T10.6'!Y$41</f>
        <v>127.38444123948818</v>
      </c>
      <c r="C221" s="200">
        <f>'T10.6'!Y$54</f>
        <v>131.760719</v>
      </c>
    </row>
    <row r="222" spans="1:3" ht="12.75">
      <c r="A222" s="149">
        <v>43678</v>
      </c>
      <c r="B222" s="200">
        <f>'T10.6'!Z$41</f>
        <v>128.50965250850726</v>
      </c>
      <c r="C222" s="200">
        <f>'T10.6'!Z$54</f>
        <v>132.57667200000003</v>
      </c>
    </row>
    <row r="223" spans="1:3" ht="12.75">
      <c r="A223" s="149">
        <v>43709</v>
      </c>
      <c r="B223" s="200">
        <f>'T10.6'!AA$41</f>
        <v>126.99454306314246</v>
      </c>
      <c r="C223" s="200">
        <f>'T10.6'!AA$54</f>
        <v>131.270388</v>
      </c>
    </row>
    <row r="224" spans="1:3" ht="12.75">
      <c r="A224" s="149">
        <v>43739</v>
      </c>
      <c r="B224" s="200">
        <f>'T10.6'!AB$41</f>
        <v>127.06862438007403</v>
      </c>
      <c r="C224" s="200">
        <f>'T10.6'!AB$54</f>
        <v>131.89280200000002</v>
      </c>
    </row>
    <row r="225" spans="1:3" ht="12.75">
      <c r="A225" s="149">
        <v>43770</v>
      </c>
      <c r="B225" s="200">
        <f>'T10.6'!AC$41</f>
        <v>125.64531106170166</v>
      </c>
      <c r="C225" s="200">
        <f>'T10.6'!AC$54</f>
        <v>130.283996</v>
      </c>
    </row>
    <row r="226" spans="1:3" ht="12.75">
      <c r="A226" s="149">
        <v>43800</v>
      </c>
      <c r="B226" s="200">
        <f>'T10.6'!AD$41</f>
        <v>124.41482605562705</v>
      </c>
      <c r="C226" s="200">
        <f>'T10.6'!AD$54</f>
        <v>129.43001800000002</v>
      </c>
    </row>
    <row r="227" spans="1:3" ht="12.75">
      <c r="A227" s="149"/>
      <c r="B227" s="200"/>
      <c r="C227" s="200"/>
    </row>
    <row r="228" spans="1:3" ht="12.75">
      <c r="A228" s="149"/>
      <c r="B228" s="200"/>
      <c r="C228" s="20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8"/>
  <sheetViews>
    <sheetView zoomScale="75" zoomScaleNormal="75" zoomScalePageLayoutView="0" workbookViewId="0" topLeftCell="A1">
      <selection activeCell="AF43" sqref="AF43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8" width="9.8515625" style="4" hidden="1" customWidth="1"/>
    <col min="19" max="23" width="9.8515625" style="4" bestFit="1" customWidth="1"/>
    <col min="24" max="24" width="11.421875" style="4" customWidth="1"/>
    <col min="25" max="25" width="11.28125" style="4" customWidth="1"/>
    <col min="26" max="26" width="11.57421875" style="4" customWidth="1"/>
    <col min="27" max="28" width="11.8515625" style="4" customWidth="1"/>
    <col min="29" max="16384" width="9.140625" style="4" customWidth="1"/>
  </cols>
  <sheetData>
    <row r="1" ht="16.5">
      <c r="A1" s="4" t="s">
        <v>246</v>
      </c>
    </row>
    <row r="2" spans="1:31" ht="15" customHeight="1">
      <c r="A2" s="80"/>
      <c r="B2" s="80">
        <v>1991</v>
      </c>
      <c r="C2" s="80">
        <v>1992</v>
      </c>
      <c r="D2" s="80">
        <v>1993</v>
      </c>
      <c r="E2" s="80">
        <v>1994</v>
      </c>
      <c r="F2" s="80">
        <v>1995</v>
      </c>
      <c r="G2" s="80">
        <v>1996</v>
      </c>
      <c r="H2" s="80">
        <v>1997</v>
      </c>
      <c r="I2" s="80">
        <v>1998</v>
      </c>
      <c r="J2" s="80">
        <v>1999</v>
      </c>
      <c r="K2" s="80">
        <v>2000</v>
      </c>
      <c r="L2" s="80">
        <v>2001</v>
      </c>
      <c r="M2" s="80">
        <v>2002</v>
      </c>
      <c r="N2" s="95">
        <v>2003</v>
      </c>
      <c r="O2" s="95">
        <v>2004</v>
      </c>
      <c r="P2" s="95">
        <v>2005</v>
      </c>
      <c r="Q2" s="95">
        <v>2006</v>
      </c>
      <c r="R2" s="95">
        <v>2007</v>
      </c>
      <c r="S2" s="95">
        <v>2008</v>
      </c>
      <c r="T2" s="95">
        <v>2009</v>
      </c>
      <c r="U2" s="95">
        <v>2010</v>
      </c>
      <c r="V2" s="95">
        <v>2011</v>
      </c>
      <c r="W2" s="95">
        <v>2012</v>
      </c>
      <c r="X2" s="95">
        <v>2013</v>
      </c>
      <c r="Y2" s="95">
        <v>2014</v>
      </c>
      <c r="Z2" s="95">
        <v>2015</v>
      </c>
      <c r="AA2" s="95">
        <v>2016</v>
      </c>
      <c r="AB2" s="95">
        <v>2017</v>
      </c>
      <c r="AC2" s="95">
        <v>2018</v>
      </c>
      <c r="AE2" s="214" t="s">
        <v>280</v>
      </c>
    </row>
    <row r="3" ht="15" customHeight="1" hidden="1">
      <c r="AA3" s="4" t="s">
        <v>225</v>
      </c>
    </row>
    <row r="4" spans="1:29" ht="15" customHeight="1" hidden="1">
      <c r="A4" s="4" t="s">
        <v>80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  <c r="Z4" s="4">
        <v>258.5</v>
      </c>
      <c r="AA4" s="4">
        <v>263.1</v>
      </c>
      <c r="AB4" s="4">
        <v>272.5</v>
      </c>
      <c r="AC4" s="4">
        <v>281.6</v>
      </c>
    </row>
    <row r="5" ht="15" customHeight="1" hidden="1">
      <c r="A5" s="4" t="s">
        <v>81</v>
      </c>
    </row>
    <row r="6" ht="15" customHeight="1" hidden="1"/>
    <row r="7" spans="1:32" ht="15" customHeight="1" hidden="1">
      <c r="A7" s="4" t="s">
        <v>82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  <c r="Z7" s="4">
        <v>227.8</v>
      </c>
      <c r="AA7" s="4">
        <v>231.1</v>
      </c>
      <c r="AB7" s="4">
        <v>246.1</v>
      </c>
      <c r="AC7" s="4">
        <v>256.8</v>
      </c>
      <c r="AE7" s="222"/>
      <c r="AF7" s="222"/>
    </row>
    <row r="8" spans="1:32" ht="15" customHeight="1" hidden="1">
      <c r="A8" s="4" t="s">
        <v>83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  <c r="Z8" s="4">
        <v>94.2</v>
      </c>
      <c r="AA8" s="4">
        <v>91.8</v>
      </c>
      <c r="AB8" s="4">
        <v>92.2</v>
      </c>
      <c r="AC8" s="4">
        <v>95</v>
      </c>
      <c r="AE8" s="222"/>
      <c r="AF8" s="222"/>
    </row>
    <row r="9" spans="1:32" ht="15" customHeight="1" hidden="1">
      <c r="A9" s="4" t="s">
        <v>84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  <c r="Z9" s="4">
        <v>408.2</v>
      </c>
      <c r="AA9" s="4">
        <v>415.1</v>
      </c>
      <c r="AB9" s="4">
        <v>426.4</v>
      </c>
      <c r="AC9" s="4">
        <v>441.6</v>
      </c>
      <c r="AE9" s="222"/>
      <c r="AF9" s="222"/>
    </row>
    <row r="10" spans="1:32" ht="15" customHeight="1" hidden="1">
      <c r="A10" s="4" t="s">
        <v>85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  <c r="Z10" s="4">
        <v>326.4</v>
      </c>
      <c r="AA10" s="4">
        <v>317.4</v>
      </c>
      <c r="AB10" s="4">
        <v>343.7</v>
      </c>
      <c r="AC10" s="4">
        <v>368.3</v>
      </c>
      <c r="AE10" s="222"/>
      <c r="AF10" s="222"/>
    </row>
    <row r="11" spans="1:32" ht="15" customHeight="1" hidden="1">
      <c r="A11" s="4" t="s">
        <v>86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  <c r="Z11" s="4">
        <v>569.1</v>
      </c>
      <c r="AA11" s="4">
        <v>659.6</v>
      </c>
      <c r="AB11" s="4">
        <v>777.5</v>
      </c>
      <c r="AC11" s="4">
        <v>803.7</v>
      </c>
      <c r="AE11" s="222"/>
      <c r="AF11" s="222"/>
    </row>
    <row r="12" ht="15" customHeight="1" hidden="1"/>
    <row r="13" spans="1:33" ht="15" customHeight="1" hidden="1">
      <c r="A13" s="4" t="s">
        <v>73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  <c r="Z13" s="4">
        <v>363.5</v>
      </c>
      <c r="AA13" s="4">
        <v>372.3</v>
      </c>
      <c r="AB13" s="4">
        <v>385.5</v>
      </c>
      <c r="AC13" s="4">
        <v>398.1</v>
      </c>
      <c r="AE13"/>
      <c r="AF13" s="222"/>
      <c r="AG13" s="222"/>
    </row>
    <row r="14" spans="1:33" ht="15" customHeight="1" hidden="1">
      <c r="A14" s="4" t="s">
        <v>69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  <c r="Z14" s="4">
        <v>384.6</v>
      </c>
      <c r="AA14" s="4">
        <v>385.6</v>
      </c>
      <c r="AB14" s="4">
        <v>396.4</v>
      </c>
      <c r="AC14" s="4">
        <v>408.6</v>
      </c>
      <c r="AE14"/>
      <c r="AF14" s="222"/>
      <c r="AG14" s="222"/>
    </row>
    <row r="15" spans="1:33" ht="15" customHeight="1" hidden="1">
      <c r="A15" s="4" t="s">
        <v>79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  <c r="Z15" s="4">
        <v>391.4</v>
      </c>
      <c r="AA15" s="4">
        <v>406.6</v>
      </c>
      <c r="AB15" s="4">
        <v>464.5</v>
      </c>
      <c r="AC15" s="4">
        <v>486.5</v>
      </c>
      <c r="AE15"/>
      <c r="AF15" s="222"/>
      <c r="AG15" s="222"/>
    </row>
    <row r="16" spans="1:33" ht="15" customHeight="1" hidden="1">
      <c r="A16" s="4" t="s">
        <v>88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  <c r="Z16" s="4">
        <v>325.4</v>
      </c>
      <c r="AA16" s="4">
        <v>334.1</v>
      </c>
      <c r="AB16" s="4">
        <v>337.4</v>
      </c>
      <c r="AC16" s="4">
        <v>348.8</v>
      </c>
      <c r="AE16"/>
      <c r="AF16" s="222"/>
      <c r="AG16" s="222"/>
    </row>
    <row r="17" ht="15" customHeight="1" hidden="1"/>
    <row r="18" ht="15" customHeight="1">
      <c r="AB18" s="189" t="s">
        <v>293</v>
      </c>
    </row>
    <row r="19" spans="1:29" ht="15.75">
      <c r="A19" s="2" t="s">
        <v>80</v>
      </c>
      <c r="B19" s="209">
        <f aca="true" t="shared" si="0" ref="B19:Q19">100*(B4/$R4)</f>
        <v>64.61761858664086</v>
      </c>
      <c r="C19" s="209">
        <f t="shared" si="0"/>
        <v>67.0377541142304</v>
      </c>
      <c r="D19" s="209">
        <f t="shared" si="0"/>
        <v>68.10261374636978</v>
      </c>
      <c r="E19" s="209">
        <f t="shared" si="0"/>
        <v>69.74830590513069</v>
      </c>
      <c r="F19" s="209">
        <f t="shared" si="0"/>
        <v>72.16844143272023</v>
      </c>
      <c r="G19" s="209">
        <f t="shared" si="0"/>
        <v>73.91093901258469</v>
      </c>
      <c r="H19" s="209">
        <f t="shared" si="0"/>
        <v>76.23426911907067</v>
      </c>
      <c r="I19" s="209">
        <f t="shared" si="0"/>
        <v>78.84801548886739</v>
      </c>
      <c r="J19" s="209">
        <f t="shared" si="0"/>
        <v>80.05808325266214</v>
      </c>
      <c r="K19" s="209">
        <f t="shared" si="0"/>
        <v>82.42981606969991</v>
      </c>
      <c r="L19" s="209">
        <f t="shared" si="0"/>
        <v>83.88189738625364</v>
      </c>
      <c r="M19" s="209">
        <f t="shared" si="0"/>
        <v>85.28557599225556</v>
      </c>
      <c r="N19" s="209">
        <f t="shared" si="0"/>
        <v>87.75411423039691</v>
      </c>
      <c r="O19" s="209">
        <f t="shared" si="0"/>
        <v>90.36786060019361</v>
      </c>
      <c r="P19" s="209">
        <f t="shared" si="0"/>
        <v>92.93320425943853</v>
      </c>
      <c r="Q19" s="209">
        <f t="shared" si="0"/>
        <v>95.88576960309777</v>
      </c>
      <c r="R19" s="209">
        <f>100*(R4/$R4)</f>
        <v>100</v>
      </c>
      <c r="S19" s="209">
        <f aca="true" t="shared" si="1" ref="S19:AA19">100*(S4/$S4)</f>
        <v>100</v>
      </c>
      <c r="T19" s="209">
        <f t="shared" si="1"/>
        <v>99.48789571694599</v>
      </c>
      <c r="U19" s="209">
        <f t="shared" si="1"/>
        <v>104.09683426443202</v>
      </c>
      <c r="V19" s="209">
        <f t="shared" si="1"/>
        <v>109.4972067039106</v>
      </c>
      <c r="W19" s="209">
        <f t="shared" si="1"/>
        <v>112.98882681564244</v>
      </c>
      <c r="X19" s="209">
        <f t="shared" si="1"/>
        <v>116.43389199255121</v>
      </c>
      <c r="Y19" s="209">
        <f t="shared" si="1"/>
        <v>119.18063314711358</v>
      </c>
      <c r="Z19" s="209">
        <f t="shared" si="1"/>
        <v>120.34450651769086</v>
      </c>
      <c r="AA19" s="209">
        <f t="shared" si="1"/>
        <v>122.48603351955308</v>
      </c>
      <c r="AB19" s="209">
        <f>100*(AB4/$S4)</f>
        <v>126.86219739292363</v>
      </c>
      <c r="AC19" s="209">
        <f>100*(AC4/$S4)</f>
        <v>131.09869646182494</v>
      </c>
    </row>
    <row r="20" spans="2:18" ht="7.5" customHeigh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31" t="s">
        <v>81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2:18" ht="8.25" customHeight="1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29" ht="15.75">
      <c r="A23" s="2" t="s">
        <v>82</v>
      </c>
      <c r="B23" s="209">
        <f aca="true" t="shared" si="2" ref="B23:Q23">100*(B7/$R7)</f>
        <v>68.65750528541227</v>
      </c>
      <c r="C23" s="209">
        <f t="shared" si="2"/>
        <v>73.30866807610994</v>
      </c>
      <c r="D23" s="209">
        <f t="shared" si="2"/>
        <v>76.4799154334038</v>
      </c>
      <c r="E23" s="209">
        <f t="shared" si="2"/>
        <v>79.12262156448203</v>
      </c>
      <c r="F23" s="209">
        <f t="shared" si="2"/>
        <v>80.54968287526428</v>
      </c>
      <c r="G23" s="209">
        <f t="shared" si="2"/>
        <v>82.98097251585624</v>
      </c>
      <c r="H23" s="209">
        <f t="shared" si="2"/>
        <v>87.3678646934461</v>
      </c>
      <c r="I23" s="209">
        <f t="shared" si="2"/>
        <v>90.11627906976744</v>
      </c>
      <c r="J23" s="209">
        <f t="shared" si="2"/>
        <v>92.28329809725159</v>
      </c>
      <c r="K23" s="209">
        <f t="shared" si="2"/>
        <v>95.82452431289641</v>
      </c>
      <c r="L23" s="209">
        <f t="shared" si="2"/>
        <v>95.29598308668076</v>
      </c>
      <c r="M23" s="209">
        <f t="shared" si="2"/>
        <v>94.55602536997887</v>
      </c>
      <c r="N23" s="209">
        <f t="shared" si="2"/>
        <v>95.77167019027483</v>
      </c>
      <c r="O23" s="209">
        <f t="shared" si="2"/>
        <v>96.72304439746301</v>
      </c>
      <c r="P23" s="209">
        <f t="shared" si="2"/>
        <v>97.35729386892177</v>
      </c>
      <c r="Q23" s="209">
        <f t="shared" si="2"/>
        <v>98.78435517970404</v>
      </c>
      <c r="R23" s="209">
        <f>100*(R7/$R7)</f>
        <v>100</v>
      </c>
      <c r="S23" s="209">
        <f aca="true" t="shared" si="3" ref="S23:AA23">100*(S7/$S7)</f>
        <v>100</v>
      </c>
      <c r="T23" s="209">
        <f t="shared" si="3"/>
        <v>99.28241927216813</v>
      </c>
      <c r="U23" s="209">
        <f t="shared" si="3"/>
        <v>112.3013839056894</v>
      </c>
      <c r="V23" s="209">
        <f t="shared" si="3"/>
        <v>122.19374679651463</v>
      </c>
      <c r="W23" s="209">
        <f t="shared" si="3"/>
        <v>123.16760635571502</v>
      </c>
      <c r="X23" s="209">
        <f t="shared" si="3"/>
        <v>123.06509482316761</v>
      </c>
      <c r="Y23" s="209">
        <f t="shared" si="3"/>
        <v>122.0399794976935</v>
      </c>
      <c r="Z23" s="209">
        <f t="shared" si="3"/>
        <v>116.76063557150181</v>
      </c>
      <c r="AA23" s="209">
        <f t="shared" si="3"/>
        <v>118.45207585853407</v>
      </c>
      <c r="AB23" s="209">
        <f>100*(AB7/$S7)</f>
        <v>126.14044079958995</v>
      </c>
      <c r="AC23" s="209">
        <f>100*(AC7/$S7)</f>
        <v>131.62480779087647</v>
      </c>
    </row>
    <row r="24" spans="1:29" ht="15.75">
      <c r="A24" s="4" t="s">
        <v>83</v>
      </c>
      <c r="B24" s="209">
        <f aca="true" t="shared" si="4" ref="B24:Q24">100*(B8/$R8)</f>
        <v>119.0522243713733</v>
      </c>
      <c r="C24" s="209">
        <f t="shared" si="4"/>
        <v>125.1450676982592</v>
      </c>
      <c r="D24" s="209">
        <f t="shared" si="4"/>
        <v>123.88781431334621</v>
      </c>
      <c r="E24" s="209">
        <f t="shared" si="4"/>
        <v>127.17601547388782</v>
      </c>
      <c r="F24" s="209">
        <f t="shared" si="4"/>
        <v>129.20696324951643</v>
      </c>
      <c r="G24" s="209">
        <f t="shared" si="4"/>
        <v>133.4622823984526</v>
      </c>
      <c r="H24" s="209">
        <f t="shared" si="4"/>
        <v>136.65377176015474</v>
      </c>
      <c r="I24" s="209">
        <f t="shared" si="4"/>
        <v>135.20309477756288</v>
      </c>
      <c r="J24" s="209">
        <f t="shared" si="4"/>
        <v>129.40038684719536</v>
      </c>
      <c r="K24" s="209">
        <f t="shared" si="4"/>
        <v>122.43713733075434</v>
      </c>
      <c r="L24" s="209">
        <f t="shared" si="4"/>
        <v>120.69632495164409</v>
      </c>
      <c r="M24" s="209">
        <f t="shared" si="4"/>
        <v>118.27852998065762</v>
      </c>
      <c r="N24" s="209">
        <f t="shared" si="4"/>
        <v>114.99032882011606</v>
      </c>
      <c r="O24" s="209">
        <f t="shared" si="4"/>
        <v>111.41199226305609</v>
      </c>
      <c r="P24" s="209">
        <f t="shared" si="4"/>
        <v>105.60928433268859</v>
      </c>
      <c r="Q24" s="209">
        <f t="shared" si="4"/>
        <v>102.70793036750483</v>
      </c>
      <c r="R24" s="209">
        <f>100*(R8/$R8)</f>
        <v>100</v>
      </c>
      <c r="S24" s="210">
        <f aca="true" t="shared" si="5" ref="S24:AA24">100*(S8/$S8)</f>
        <v>100</v>
      </c>
      <c r="T24" s="210">
        <f t="shared" si="5"/>
        <v>99.27310488058151</v>
      </c>
      <c r="U24" s="210">
        <f t="shared" si="5"/>
        <v>105.1921079958463</v>
      </c>
      <c r="V24" s="210">
        <f t="shared" si="5"/>
        <v>103.32294911734164</v>
      </c>
      <c r="W24" s="210">
        <f t="shared" si="5"/>
        <v>101.24610591900311</v>
      </c>
      <c r="X24" s="210">
        <f t="shared" si="5"/>
        <v>100</v>
      </c>
      <c r="Y24" s="210">
        <f t="shared" si="5"/>
        <v>100</v>
      </c>
      <c r="Z24" s="210">
        <f t="shared" si="5"/>
        <v>97.81931464174455</v>
      </c>
      <c r="AA24" s="210">
        <f t="shared" si="5"/>
        <v>95.32710280373831</v>
      </c>
      <c r="AB24" s="210">
        <f>100*(AB8/$S8)</f>
        <v>95.74247144340603</v>
      </c>
      <c r="AC24" s="210">
        <f>100*(AC8/$S8)</f>
        <v>98.65005192107996</v>
      </c>
    </row>
    <row r="25" spans="1:29" ht="15.75">
      <c r="A25" s="4" t="s">
        <v>84</v>
      </c>
      <c r="B25" s="209">
        <f aca="true" t="shared" si="6" ref="B25:Q25">100*(B9/$R9)</f>
        <v>46.019417475728154</v>
      </c>
      <c r="C25" s="209">
        <f t="shared" si="6"/>
        <v>49.64401294498382</v>
      </c>
      <c r="D25" s="209">
        <f t="shared" si="6"/>
        <v>52.556634304207115</v>
      </c>
      <c r="E25" s="209">
        <f t="shared" si="6"/>
        <v>53.85113268608415</v>
      </c>
      <c r="F25" s="209">
        <f t="shared" si="6"/>
        <v>54.88673139158576</v>
      </c>
      <c r="G25" s="209">
        <f t="shared" si="6"/>
        <v>57.37864077669903</v>
      </c>
      <c r="H25" s="209">
        <f t="shared" si="6"/>
        <v>60.48543689320388</v>
      </c>
      <c r="I25" s="209">
        <f t="shared" si="6"/>
        <v>62.97734627831715</v>
      </c>
      <c r="J25" s="209">
        <f t="shared" si="6"/>
        <v>65.4368932038835</v>
      </c>
      <c r="K25" s="209">
        <f t="shared" si="6"/>
        <v>68.15533980582525</v>
      </c>
      <c r="L25" s="209">
        <f t="shared" si="6"/>
        <v>71.48867313915858</v>
      </c>
      <c r="M25" s="209">
        <f t="shared" si="6"/>
        <v>75.1779935275081</v>
      </c>
      <c r="N25" s="209">
        <f t="shared" si="6"/>
        <v>79.67637540453075</v>
      </c>
      <c r="O25" s="209">
        <f t="shared" si="6"/>
        <v>84.49838187702267</v>
      </c>
      <c r="P25" s="209">
        <f t="shared" si="6"/>
        <v>89.64401294498381</v>
      </c>
      <c r="Q25" s="209">
        <f t="shared" si="6"/>
        <v>95.11326860841423</v>
      </c>
      <c r="R25" s="209">
        <f>100*(R9/$R9)</f>
        <v>100</v>
      </c>
      <c r="S25" s="210">
        <f aca="true" t="shared" si="7" ref="S25:AB25">100*(S9/$S9)</f>
        <v>100</v>
      </c>
      <c r="T25" s="210">
        <f t="shared" si="7"/>
        <v>104.0953545232274</v>
      </c>
      <c r="U25" s="210">
        <f t="shared" si="7"/>
        <v>108.98533007334964</v>
      </c>
      <c r="V25" s="210">
        <f t="shared" si="7"/>
        <v>114.36430317848412</v>
      </c>
      <c r="W25" s="210">
        <f t="shared" si="7"/>
        <v>116.47310513447434</v>
      </c>
      <c r="X25" s="210">
        <f t="shared" si="7"/>
        <v>119.31540342298288</v>
      </c>
      <c r="Y25" s="210">
        <f t="shared" si="7"/>
        <v>122.49388753056236</v>
      </c>
      <c r="Z25" s="210">
        <f t="shared" si="7"/>
        <v>124.75550122249388</v>
      </c>
      <c r="AA25" s="210">
        <f t="shared" si="7"/>
        <v>126.86430317848412</v>
      </c>
      <c r="AB25" s="210">
        <f t="shared" si="7"/>
        <v>130.31784841075796</v>
      </c>
      <c r="AC25" s="210">
        <f>100*(AC9/$S9)</f>
        <v>134.9633251833741</v>
      </c>
    </row>
    <row r="26" spans="1:29" ht="15.75">
      <c r="A26" s="4" t="s">
        <v>85</v>
      </c>
      <c r="B26" s="209">
        <f aca="true" t="shared" si="8" ref="B26:Q26">100*(B10/$R10)</f>
        <v>46.471226927252985</v>
      </c>
      <c r="C26" s="209">
        <f t="shared" si="8"/>
        <v>47.81035106768005</v>
      </c>
      <c r="D26" s="209">
        <f t="shared" si="8"/>
        <v>51.61056822294607</v>
      </c>
      <c r="E26" s="209">
        <f t="shared" si="8"/>
        <v>53.96308360477741</v>
      </c>
      <c r="F26" s="209">
        <f t="shared" si="8"/>
        <v>56.749909518639164</v>
      </c>
      <c r="G26" s="209">
        <f t="shared" si="8"/>
        <v>59.609120521172635</v>
      </c>
      <c r="H26" s="209">
        <f t="shared" si="8"/>
        <v>65.5446977922548</v>
      </c>
      <c r="I26" s="209">
        <f t="shared" si="8"/>
        <v>68.80202678248281</v>
      </c>
      <c r="J26" s="209">
        <f t="shared" si="8"/>
        <v>74.5928338762215</v>
      </c>
      <c r="K26" s="209">
        <f t="shared" si="8"/>
        <v>84.40101339124139</v>
      </c>
      <c r="L26" s="209">
        <f t="shared" si="8"/>
        <v>80.09410061527326</v>
      </c>
      <c r="M26" s="209">
        <f t="shared" si="8"/>
        <v>77.56062251176257</v>
      </c>
      <c r="N26" s="209">
        <f t="shared" si="8"/>
        <v>80.34744842562431</v>
      </c>
      <c r="O26" s="209">
        <f t="shared" si="8"/>
        <v>84.8353239232718</v>
      </c>
      <c r="P26" s="209">
        <f t="shared" si="8"/>
        <v>92.29098805646036</v>
      </c>
      <c r="Q26" s="209">
        <f t="shared" si="8"/>
        <v>97.35794426348173</v>
      </c>
      <c r="R26" s="209">
        <f>100*(R10/$R10)</f>
        <v>100</v>
      </c>
      <c r="S26" s="210">
        <f aca="true" t="shared" si="9" ref="S26:AA26">100*(S10/$S10)</f>
        <v>100</v>
      </c>
      <c r="T26" s="210">
        <f t="shared" si="9"/>
        <v>92.0415224913495</v>
      </c>
      <c r="U26" s="210">
        <f t="shared" si="9"/>
        <v>107.54954388172382</v>
      </c>
      <c r="V26" s="210">
        <f t="shared" si="9"/>
        <v>123.12047813777917</v>
      </c>
      <c r="W26" s="210">
        <f t="shared" si="9"/>
        <v>125.51116703365838</v>
      </c>
      <c r="X26" s="210">
        <f t="shared" si="9"/>
        <v>124.28436615287828</v>
      </c>
      <c r="Y26" s="210">
        <f t="shared" si="9"/>
        <v>118.30764391318027</v>
      </c>
      <c r="Z26" s="210">
        <f t="shared" si="9"/>
        <v>102.67379679144386</v>
      </c>
      <c r="AA26" s="210">
        <f t="shared" si="9"/>
        <v>99.84271783579743</v>
      </c>
      <c r="AB26" s="210">
        <f>100*(AB10/$S10)</f>
        <v>108.1157596728531</v>
      </c>
      <c r="AC26" s="210">
        <f>100*(AC10/$S10)</f>
        <v>115.85404215162004</v>
      </c>
    </row>
    <row r="27" spans="1:29" ht="15.75">
      <c r="A27" s="4" t="s">
        <v>86</v>
      </c>
      <c r="B27" s="209">
        <f aca="true" t="shared" si="10" ref="B27:Q27">100*(B11/$R11)</f>
        <v>48.275862068965516</v>
      </c>
      <c r="C27" s="209">
        <f t="shared" si="10"/>
        <v>56.5922920892495</v>
      </c>
      <c r="D27" s="209">
        <f t="shared" si="10"/>
        <v>63.928329952670715</v>
      </c>
      <c r="E27" s="209">
        <f t="shared" si="10"/>
        <v>66.83569979716025</v>
      </c>
      <c r="F27" s="209">
        <f t="shared" si="10"/>
        <v>65.14536849222446</v>
      </c>
      <c r="G27" s="209">
        <f t="shared" si="10"/>
        <v>63.01555104800541</v>
      </c>
      <c r="H27" s="209">
        <f t="shared" si="10"/>
        <v>65.61866125760648</v>
      </c>
      <c r="I27" s="209">
        <f t="shared" si="10"/>
        <v>71.36578769438809</v>
      </c>
      <c r="J27" s="209">
        <f t="shared" si="10"/>
        <v>77.18052738336714</v>
      </c>
      <c r="K27" s="209">
        <f t="shared" si="10"/>
        <v>85.42934415145368</v>
      </c>
      <c r="L27" s="209">
        <f t="shared" si="10"/>
        <v>89.8918187964841</v>
      </c>
      <c r="M27" s="209">
        <f t="shared" si="10"/>
        <v>91.27789046653145</v>
      </c>
      <c r="N27" s="209">
        <f t="shared" si="10"/>
        <v>95.23326572008114</v>
      </c>
      <c r="O27" s="209">
        <f t="shared" si="10"/>
        <v>95.67275185936444</v>
      </c>
      <c r="P27" s="209">
        <f t="shared" si="10"/>
        <v>94.42190669371196</v>
      </c>
      <c r="Q27" s="209">
        <f t="shared" si="10"/>
        <v>95.6389452332657</v>
      </c>
      <c r="R27" s="209">
        <f>100*(R11/$R11)</f>
        <v>100</v>
      </c>
      <c r="S27" s="210">
        <f aca="true" t="shared" si="11" ref="S27:AA27">100*(S11/$S11)</f>
        <v>100</v>
      </c>
      <c r="T27" s="210">
        <f t="shared" si="11"/>
        <v>109.7313237221494</v>
      </c>
      <c r="U27" s="210">
        <f t="shared" si="11"/>
        <v>139.77719528178244</v>
      </c>
      <c r="V27" s="210">
        <f t="shared" si="11"/>
        <v>168.64351245085192</v>
      </c>
      <c r="W27" s="210">
        <f t="shared" si="11"/>
        <v>172.21494102228047</v>
      </c>
      <c r="X27" s="210">
        <f t="shared" si="11"/>
        <v>173.85321100917432</v>
      </c>
      <c r="Y27" s="210">
        <f t="shared" si="11"/>
        <v>178.2437745740498</v>
      </c>
      <c r="Z27" s="210">
        <f t="shared" si="11"/>
        <v>186.4678899082569</v>
      </c>
      <c r="AA27" s="210">
        <f t="shared" si="11"/>
        <v>216.12057667103542</v>
      </c>
      <c r="AB27" s="210">
        <f>100*(AB11/$S11)</f>
        <v>254.75098296199215</v>
      </c>
      <c r="AC27" s="210">
        <f>100*(AC11/$S11)</f>
        <v>263.33551769331586</v>
      </c>
    </row>
    <row r="28" spans="2:18" ht="15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29" ht="15.75">
      <c r="A29" s="2" t="s">
        <v>73</v>
      </c>
      <c r="B29" s="209">
        <f aca="true" t="shared" si="12" ref="B29:Q29">100*(B13/$R13)</f>
        <v>55.48730548730549</v>
      </c>
      <c r="C29" s="209">
        <f t="shared" si="12"/>
        <v>58.92710892710893</v>
      </c>
      <c r="D29" s="209">
        <f t="shared" si="12"/>
        <v>61.99836199836201</v>
      </c>
      <c r="E29" s="209">
        <f t="shared" si="12"/>
        <v>63.63636363636365</v>
      </c>
      <c r="F29" s="209">
        <f t="shared" si="12"/>
        <v>65.23341523341524</v>
      </c>
      <c r="G29" s="209">
        <f t="shared" si="12"/>
        <v>67.19901719901719</v>
      </c>
      <c r="H29" s="209">
        <f t="shared" si="12"/>
        <v>69.45126945126945</v>
      </c>
      <c r="I29" s="209">
        <f t="shared" si="12"/>
        <v>70.96642096642097</v>
      </c>
      <c r="J29" s="209">
        <f t="shared" si="12"/>
        <v>73.17772317772318</v>
      </c>
      <c r="K29" s="209">
        <f t="shared" si="12"/>
        <v>75.59377559377559</v>
      </c>
      <c r="L29" s="209">
        <f t="shared" si="12"/>
        <v>78.00982800982801</v>
      </c>
      <c r="M29" s="209">
        <f t="shared" si="12"/>
        <v>80.22113022113024</v>
      </c>
      <c r="N29" s="209">
        <f t="shared" si="12"/>
        <v>85.87223587223588</v>
      </c>
      <c r="O29" s="209">
        <f t="shared" si="12"/>
        <v>88.86158886158887</v>
      </c>
      <c r="P29" s="209">
        <f t="shared" si="12"/>
        <v>92.50614250614251</v>
      </c>
      <c r="Q29" s="209">
        <f t="shared" si="12"/>
        <v>94.14414414414415</v>
      </c>
      <c r="R29" s="209">
        <f>100*(R13/$R13)</f>
        <v>100</v>
      </c>
      <c r="S29" s="209">
        <f aca="true" t="shared" si="13" ref="S29:AA29">100*(S13/$S13)</f>
        <v>100</v>
      </c>
      <c r="T29" s="209">
        <f t="shared" si="13"/>
        <v>104.7108387590961</v>
      </c>
      <c r="U29" s="209">
        <f t="shared" si="13"/>
        <v>110.14936805821525</v>
      </c>
      <c r="V29" s="209">
        <f t="shared" si="13"/>
        <v>118.153963998468</v>
      </c>
      <c r="W29" s="209">
        <f t="shared" si="13"/>
        <v>123.78399080811948</v>
      </c>
      <c r="X29" s="209">
        <f t="shared" si="13"/>
        <v>127.46074301034085</v>
      </c>
      <c r="Y29" s="209">
        <f t="shared" si="13"/>
        <v>131.78858674837227</v>
      </c>
      <c r="Z29" s="209">
        <f t="shared" si="13"/>
        <v>139.21869015702794</v>
      </c>
      <c r="AA29" s="209">
        <f t="shared" si="13"/>
        <v>142.58904634239755</v>
      </c>
      <c r="AB29" s="209">
        <f aca="true" t="shared" si="14" ref="AB29:AC32">100*(AB13/$S13)</f>
        <v>147.6445806204519</v>
      </c>
      <c r="AC29" s="209">
        <f t="shared" si="14"/>
        <v>152.4703178858675</v>
      </c>
    </row>
    <row r="30" spans="1:29" ht="15">
      <c r="A30" s="4" t="s">
        <v>69</v>
      </c>
      <c r="B30" s="210">
        <f aca="true" t="shared" si="15" ref="B30:Q30">100*(B14/$R14)</f>
        <v>53.714285714285715</v>
      </c>
      <c r="C30" s="210">
        <f t="shared" si="15"/>
        <v>57.63809523809525</v>
      </c>
      <c r="D30" s="210">
        <f t="shared" si="15"/>
        <v>61.67619047619047</v>
      </c>
      <c r="E30" s="210">
        <f t="shared" si="15"/>
        <v>64.41904761904762</v>
      </c>
      <c r="F30" s="210">
        <f t="shared" si="15"/>
        <v>67.27619047619048</v>
      </c>
      <c r="G30" s="210">
        <f t="shared" si="15"/>
        <v>69.7904761904762</v>
      </c>
      <c r="H30" s="210">
        <f t="shared" si="15"/>
        <v>71.42857142857143</v>
      </c>
      <c r="I30" s="210">
        <f t="shared" si="15"/>
        <v>74.36190476190477</v>
      </c>
      <c r="J30" s="210">
        <f t="shared" si="15"/>
        <v>77.06666666666668</v>
      </c>
      <c r="K30" s="210">
        <f t="shared" si="15"/>
        <v>78.4</v>
      </c>
      <c r="L30" s="210">
        <f t="shared" si="15"/>
        <v>81.4095238095238</v>
      </c>
      <c r="M30" s="210">
        <f t="shared" si="15"/>
        <v>83.27619047619046</v>
      </c>
      <c r="N30" s="210">
        <f t="shared" si="15"/>
        <v>84.68571428571428</v>
      </c>
      <c r="O30" s="210">
        <f t="shared" si="15"/>
        <v>87.92380952380952</v>
      </c>
      <c r="P30" s="210">
        <f t="shared" si="15"/>
        <v>91.46666666666667</v>
      </c>
      <c r="Q30" s="210">
        <f t="shared" si="15"/>
        <v>95.12380952380953</v>
      </c>
      <c r="R30" s="210">
        <f>100*(R14/$R14)</f>
        <v>100</v>
      </c>
      <c r="S30" s="210">
        <f aca="true" t="shared" si="16" ref="S30:AA30">100*(S14/$S14)</f>
        <v>100</v>
      </c>
      <c r="T30" s="210">
        <f t="shared" si="16"/>
        <v>105.33041255932822</v>
      </c>
      <c r="U30" s="210">
        <f t="shared" si="16"/>
        <v>113.76414749908727</v>
      </c>
      <c r="V30" s="210">
        <f t="shared" si="16"/>
        <v>121.86929536327129</v>
      </c>
      <c r="W30" s="210">
        <f t="shared" si="16"/>
        <v>127.71084337349399</v>
      </c>
      <c r="X30" s="210">
        <f t="shared" si="16"/>
        <v>133.0777656078861</v>
      </c>
      <c r="Y30" s="210">
        <f t="shared" si="16"/>
        <v>137.5319459656809</v>
      </c>
      <c r="Z30" s="210">
        <f t="shared" si="16"/>
        <v>140.4162102957284</v>
      </c>
      <c r="AA30" s="210">
        <f t="shared" si="16"/>
        <v>140.78130704636732</v>
      </c>
      <c r="AB30" s="210">
        <f t="shared" si="14"/>
        <v>144.72435195326761</v>
      </c>
      <c r="AC30" s="210">
        <f t="shared" si="14"/>
        <v>149.17853231106247</v>
      </c>
    </row>
    <row r="31" spans="1:29" ht="15">
      <c r="A31" s="4" t="s">
        <v>79</v>
      </c>
      <c r="B31" s="210">
        <f aca="true" t="shared" si="17" ref="B31:Q31">100*(B15/$R15)</f>
        <v>52.31329690346084</v>
      </c>
      <c r="C31" s="210">
        <f t="shared" si="17"/>
        <v>55.99271402550091</v>
      </c>
      <c r="D31" s="210">
        <f t="shared" si="17"/>
        <v>58.43351548269581</v>
      </c>
      <c r="E31" s="210">
        <f t="shared" si="17"/>
        <v>59.96357012750455</v>
      </c>
      <c r="F31" s="210">
        <f t="shared" si="17"/>
        <v>62.185792349726775</v>
      </c>
      <c r="G31" s="210">
        <f t="shared" si="17"/>
        <v>64.51730418943534</v>
      </c>
      <c r="H31" s="210">
        <f t="shared" si="17"/>
        <v>66.81238615664846</v>
      </c>
      <c r="I31" s="210">
        <f t="shared" si="17"/>
        <v>68.99817850637523</v>
      </c>
      <c r="J31" s="210">
        <f t="shared" si="17"/>
        <v>71.51183970856103</v>
      </c>
      <c r="K31" s="210">
        <f t="shared" si="17"/>
        <v>74.38979963570127</v>
      </c>
      <c r="L31" s="210">
        <f t="shared" si="17"/>
        <v>77.52276867030966</v>
      </c>
      <c r="M31" s="210">
        <f t="shared" si="17"/>
        <v>79.89071038251366</v>
      </c>
      <c r="N31" s="210">
        <f t="shared" si="17"/>
        <v>83.24225865209472</v>
      </c>
      <c r="O31" s="210">
        <f t="shared" si="17"/>
        <v>87.50455373406193</v>
      </c>
      <c r="P31" s="210">
        <f t="shared" si="17"/>
        <v>93.2969034608379</v>
      </c>
      <c r="Q31" s="210">
        <f t="shared" si="17"/>
        <v>94.60837887067395</v>
      </c>
      <c r="R31" s="210">
        <f>100*(R15/$R15)</f>
        <v>100</v>
      </c>
      <c r="S31" s="210">
        <f aca="true" t="shared" si="18" ref="S31:AA31">100*(S15/$S15)</f>
        <v>100</v>
      </c>
      <c r="T31" s="210">
        <f t="shared" si="18"/>
        <v>106.0377358490566</v>
      </c>
      <c r="U31" s="210">
        <f t="shared" si="18"/>
        <v>110.77186963979415</v>
      </c>
      <c r="V31" s="210">
        <f t="shared" si="18"/>
        <v>118.14751286449399</v>
      </c>
      <c r="W31" s="210">
        <f t="shared" si="18"/>
        <v>124.56260720411665</v>
      </c>
      <c r="X31" s="210">
        <f t="shared" si="18"/>
        <v>127.75300171526587</v>
      </c>
      <c r="Y31" s="210">
        <f t="shared" si="18"/>
        <v>129.9828473413379</v>
      </c>
      <c r="Z31" s="210">
        <f t="shared" si="18"/>
        <v>134.27101200686104</v>
      </c>
      <c r="AA31" s="210">
        <f t="shared" si="18"/>
        <v>139.48542024013724</v>
      </c>
      <c r="AB31" s="210">
        <f t="shared" si="14"/>
        <v>159.34819897084049</v>
      </c>
      <c r="AC31" s="210">
        <f t="shared" si="14"/>
        <v>166.89536878216123</v>
      </c>
    </row>
    <row r="32" spans="1:29" ht="15">
      <c r="A32" s="78" t="s">
        <v>88</v>
      </c>
      <c r="B32" s="211">
        <f aca="true" t="shared" si="19" ref="B32:Q32">100*(B16/$R16)</f>
        <v>58.66728797763281</v>
      </c>
      <c r="C32" s="211">
        <f t="shared" si="19"/>
        <v>61.50978564771668</v>
      </c>
      <c r="D32" s="211">
        <f t="shared" si="19"/>
        <v>64.39888164026095</v>
      </c>
      <c r="E32" s="211">
        <f t="shared" si="19"/>
        <v>65.42404473438957</v>
      </c>
      <c r="F32" s="211">
        <f t="shared" si="19"/>
        <v>65.89002795899349</v>
      </c>
      <c r="G32" s="211">
        <f t="shared" si="19"/>
        <v>67.28797763280522</v>
      </c>
      <c r="H32" s="211">
        <f t="shared" si="19"/>
        <v>69.66449207828518</v>
      </c>
      <c r="I32" s="211">
        <f t="shared" si="19"/>
        <v>70.41006523765144</v>
      </c>
      <c r="J32" s="211">
        <f t="shared" si="19"/>
        <v>72.32059645852749</v>
      </c>
      <c r="K32" s="211">
        <f t="shared" si="19"/>
        <v>74.9767008387698</v>
      </c>
      <c r="L32" s="211">
        <f t="shared" si="19"/>
        <v>76.84063373718547</v>
      </c>
      <c r="M32" s="211">
        <f t="shared" si="19"/>
        <v>79.12395153774466</v>
      </c>
      <c r="N32" s="211">
        <f t="shared" si="19"/>
        <v>88.02423112767941</v>
      </c>
      <c r="O32" s="211">
        <f t="shared" si="19"/>
        <v>89.60857409133271</v>
      </c>
      <c r="P32" s="211">
        <f t="shared" si="19"/>
        <v>93.05684995340168</v>
      </c>
      <c r="Q32" s="211">
        <f t="shared" si="19"/>
        <v>93.84902143522834</v>
      </c>
      <c r="R32" s="211">
        <f>100*(R16/$R16)</f>
        <v>100</v>
      </c>
      <c r="S32" s="211">
        <f aca="true" t="shared" si="20" ref="S32:AA32">100*(S16/$S16)</f>
        <v>100</v>
      </c>
      <c r="T32" s="211">
        <f t="shared" si="20"/>
        <v>103.44382264313387</v>
      </c>
      <c r="U32" s="211">
        <f t="shared" si="20"/>
        <v>109.85794231597072</v>
      </c>
      <c r="V32" s="211">
        <f t="shared" si="20"/>
        <v>118.25226000860955</v>
      </c>
      <c r="W32" s="211">
        <f t="shared" si="20"/>
        <v>122.42789496340937</v>
      </c>
      <c r="X32" s="211">
        <f t="shared" si="20"/>
        <v>127.50753336203185</v>
      </c>
      <c r="Y32" s="211">
        <f t="shared" si="20"/>
        <v>131.55402496771416</v>
      </c>
      <c r="Z32" s="211">
        <f t="shared" si="20"/>
        <v>140.0774860094705</v>
      </c>
      <c r="AA32" s="211">
        <f t="shared" si="20"/>
        <v>143.8226431338786</v>
      </c>
      <c r="AB32" s="211">
        <f t="shared" si="14"/>
        <v>145.24321997417132</v>
      </c>
      <c r="AC32" s="211">
        <f t="shared" si="14"/>
        <v>150.1506672406371</v>
      </c>
    </row>
    <row r="33" spans="15:24" ht="8.25" customHeight="1"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233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5:24" ht="8.25" customHeight="1"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9" ht="15.75">
      <c r="A36" s="2" t="s">
        <v>82</v>
      </c>
      <c r="B36" s="4">
        <f aca="true" t="shared" si="21" ref="B36:K36">100*(B23/B$19)</f>
        <v>106.25198945293013</v>
      </c>
      <c r="C36" s="4">
        <f t="shared" si="21"/>
        <v>109.35430198212501</v>
      </c>
      <c r="D36" s="4">
        <f t="shared" si="21"/>
        <v>112.30099878138755</v>
      </c>
      <c r="E36" s="4">
        <f t="shared" si="21"/>
        <v>113.4402055185426</v>
      </c>
      <c r="F36" s="4">
        <f t="shared" si="21"/>
        <v>111.61344387679142</v>
      </c>
      <c r="G36" s="4">
        <f t="shared" si="21"/>
        <v>112.27157119696072</v>
      </c>
      <c r="H36" s="4">
        <f t="shared" si="21"/>
        <v>114.60444981375213</v>
      </c>
      <c r="I36" s="4">
        <f t="shared" si="21"/>
        <v>114.29111882022069</v>
      </c>
      <c r="J36" s="4">
        <f t="shared" si="21"/>
        <v>115.27043160152466</v>
      </c>
      <c r="K36" s="4">
        <f t="shared" si="21"/>
        <v>116.24983395798236</v>
      </c>
      <c r="L36" s="4">
        <f aca="true" t="shared" si="22" ref="L36:P40">100*(L23/L$19)</f>
        <v>113.60732894234415</v>
      </c>
      <c r="M36" s="4">
        <f t="shared" si="22"/>
        <v>110.86989126809101</v>
      </c>
      <c r="N36" s="2">
        <f t="shared" si="22"/>
        <v>109.13638754170314</v>
      </c>
      <c r="O36" s="21">
        <f t="shared" si="22"/>
        <v>107.03257082225957</v>
      </c>
      <c r="P36" s="190">
        <f t="shared" si="22"/>
        <v>104.76050475687104</v>
      </c>
      <c r="Q36" s="209">
        <f aca="true" t="shared" si="23" ref="Q36:Z36">100*(Q23/Q$19)</f>
        <v>103.02295699205884</v>
      </c>
      <c r="R36" s="209">
        <f t="shared" si="23"/>
        <v>100</v>
      </c>
      <c r="S36" s="209">
        <f t="shared" si="23"/>
        <v>100</v>
      </c>
      <c r="T36" s="209">
        <f t="shared" si="23"/>
        <v>99.79346588517414</v>
      </c>
      <c r="U36" s="209">
        <f t="shared" si="23"/>
        <v>107.88165144428483</v>
      </c>
      <c r="V36" s="209">
        <f t="shared" si="23"/>
        <v>111.59530957436796</v>
      </c>
      <c r="W36" s="209">
        <f t="shared" si="23"/>
        <v>109.00866026043508</v>
      </c>
      <c r="X36" s="209">
        <f t="shared" si="23"/>
        <v>105.695251371517</v>
      </c>
      <c r="Y36" s="209">
        <f t="shared" si="23"/>
        <v>102.39917029728345</v>
      </c>
      <c r="Z36" s="209">
        <f t="shared" si="23"/>
        <v>97.02199040912414</v>
      </c>
      <c r="AA36" s="209">
        <f aca="true" t="shared" si="24" ref="AA36:AB40">100*(AA23/AA$19)</f>
        <v>96.70659785029692</v>
      </c>
      <c r="AB36" s="209">
        <f t="shared" si="24"/>
        <v>99.43107039908963</v>
      </c>
      <c r="AC36" s="209">
        <f>100*(AC23/AC$19)</f>
        <v>100.40130935184754</v>
      </c>
    </row>
    <row r="37" spans="1:29" ht="15">
      <c r="A37" s="4" t="s">
        <v>83</v>
      </c>
      <c r="B37" s="4">
        <f aca="true" t="shared" si="25" ref="B37:K37">100*(B24/B$19)</f>
        <v>184.241120263114</v>
      </c>
      <c r="C37" s="4">
        <f t="shared" si="25"/>
        <v>186.67849087697005</v>
      </c>
      <c r="D37" s="4">
        <f t="shared" si="25"/>
        <v>181.9134501573371</v>
      </c>
      <c r="E37" s="4">
        <f t="shared" si="25"/>
        <v>182.33563356630967</v>
      </c>
      <c r="F37" s="4">
        <f t="shared" si="25"/>
        <v>179.03526899631186</v>
      </c>
      <c r="G37" s="4">
        <f t="shared" si="25"/>
        <v>180.57175863471062</v>
      </c>
      <c r="H37" s="4">
        <f t="shared" si="25"/>
        <v>179.2550428295109</v>
      </c>
      <c r="I37" s="4">
        <f t="shared" si="25"/>
        <v>171.47304715189986</v>
      </c>
      <c r="J37" s="4">
        <f t="shared" si="25"/>
        <v>161.6331313339212</v>
      </c>
      <c r="K37" s="4">
        <f t="shared" si="25"/>
        <v>148.53501216989926</v>
      </c>
      <c r="L37" s="4">
        <f t="shared" si="22"/>
        <v>143.88840585695132</v>
      </c>
      <c r="M37" s="4">
        <f t="shared" si="22"/>
        <v>138.68526841091867</v>
      </c>
      <c r="N37" s="4">
        <f t="shared" si="22"/>
        <v>131.03696599137328</v>
      </c>
      <c r="O37" s="14">
        <f t="shared" si="22"/>
        <v>123.28718586795601</v>
      </c>
      <c r="P37" s="137">
        <f t="shared" si="22"/>
        <v>113.63999032882013</v>
      </c>
      <c r="Q37" s="210">
        <f aca="true" t="shared" si="26" ref="Q37:Z37">100*(Q24/Q$19)</f>
        <v>107.11488346252649</v>
      </c>
      <c r="R37" s="210">
        <f t="shared" si="26"/>
        <v>100</v>
      </c>
      <c r="S37" s="210">
        <f t="shared" si="26"/>
        <v>100</v>
      </c>
      <c r="T37" s="210">
        <f t="shared" si="26"/>
        <v>99.78410354866126</v>
      </c>
      <c r="U37" s="210">
        <f t="shared" si="26"/>
        <v>101.0521681462781</v>
      </c>
      <c r="V37" s="210">
        <f t="shared" si="26"/>
        <v>94.36126475512323</v>
      </c>
      <c r="W37" s="210">
        <f t="shared" si="26"/>
        <v>89.60718397775803</v>
      </c>
      <c r="X37" s="210">
        <f t="shared" si="26"/>
        <v>85.88564574170331</v>
      </c>
      <c r="Y37" s="210">
        <f t="shared" si="26"/>
        <v>83.90625</v>
      </c>
      <c r="Z37" s="210">
        <f t="shared" si="26"/>
        <v>81.28274191507441</v>
      </c>
      <c r="AA37" s="210">
        <f t="shared" si="24"/>
        <v>77.82691631411247</v>
      </c>
      <c r="AB37" s="210">
        <f t="shared" si="24"/>
        <v>75.46966189373805</v>
      </c>
      <c r="AC37" s="210">
        <f>100*(AC24/AC$19)</f>
        <v>75.2486901727556</v>
      </c>
    </row>
    <row r="38" spans="1:29" ht="15">
      <c r="A38" s="4" t="s">
        <v>84</v>
      </c>
      <c r="B38" s="4">
        <f aca="true" t="shared" si="27" ref="B38:K38">100*(B25/B$19)</f>
        <v>71.2180647976437</v>
      </c>
      <c r="C38" s="4">
        <f t="shared" si="27"/>
        <v>74.05381281179537</v>
      </c>
      <c r="D38" s="4">
        <f t="shared" si="27"/>
        <v>77.17271248933328</v>
      </c>
      <c r="E38" s="4">
        <f t="shared" si="27"/>
        <v>77.20780022862584</v>
      </c>
      <c r="F38" s="4">
        <f t="shared" si="27"/>
        <v>76.05364658284117</v>
      </c>
      <c r="G38" s="4">
        <f t="shared" si="27"/>
        <v>77.63213611307152</v>
      </c>
      <c r="H38" s="4">
        <f t="shared" si="27"/>
        <v>79.3415318230852</v>
      </c>
      <c r="I38" s="4">
        <f t="shared" si="27"/>
        <v>79.87182161510326</v>
      </c>
      <c r="J38" s="4">
        <f t="shared" si="27"/>
        <v>81.73677228489923</v>
      </c>
      <c r="K38" s="4">
        <f t="shared" si="27"/>
        <v>82.68287260060772</v>
      </c>
      <c r="L38" s="4">
        <f t="shared" si="22"/>
        <v>85.22538875101074</v>
      </c>
      <c r="M38" s="4">
        <f t="shared" si="22"/>
        <v>88.1485440566582</v>
      </c>
      <c r="N38" s="4">
        <f t="shared" si="22"/>
        <v>90.79503121111998</v>
      </c>
      <c r="O38" s="14">
        <f t="shared" si="22"/>
        <v>93.50490463734806</v>
      </c>
      <c r="P38" s="137">
        <f t="shared" si="22"/>
        <v>96.46069309600863</v>
      </c>
      <c r="Q38" s="210">
        <f aca="true" t="shared" si="28" ref="Q38:AB38">100*(Q25/Q$19)</f>
        <v>99.19435282432298</v>
      </c>
      <c r="R38" s="210">
        <f t="shared" si="28"/>
        <v>100</v>
      </c>
      <c r="S38" s="210">
        <f t="shared" si="28"/>
        <v>100</v>
      </c>
      <c r="T38" s="210">
        <f t="shared" si="28"/>
        <v>104.63117525310832</v>
      </c>
      <c r="U38" s="210">
        <f t="shared" si="28"/>
        <v>104.69610420284216</v>
      </c>
      <c r="V38" s="210">
        <f t="shared" si="28"/>
        <v>104.44495035177887</v>
      </c>
      <c r="W38" s="210">
        <f t="shared" si="28"/>
        <v>103.08373705350265</v>
      </c>
      <c r="X38" s="210">
        <f t="shared" si="28"/>
        <v>102.47480469914723</v>
      </c>
      <c r="Y38" s="210">
        <f t="shared" si="28"/>
        <v>102.78002750611248</v>
      </c>
      <c r="Z38" s="210">
        <f t="shared" si="28"/>
        <v>103.66530623826571</v>
      </c>
      <c r="AA38" s="210">
        <f t="shared" si="28"/>
        <v>103.57450521755374</v>
      </c>
      <c r="AB38" s="210">
        <f t="shared" si="28"/>
        <v>102.72394069222317</v>
      </c>
      <c r="AC38" s="210">
        <f>100*(AC25/AC$19)</f>
        <v>102.94787730606805</v>
      </c>
    </row>
    <row r="39" spans="1:29" ht="15">
      <c r="A39" s="4" t="s">
        <v>85</v>
      </c>
      <c r="B39" s="4">
        <f aca="true" t="shared" si="29" ref="B39:K39">100*(B26/B$19)</f>
        <v>71.91726953685742</v>
      </c>
      <c r="C39" s="4">
        <f t="shared" si="29"/>
        <v>71.3185453471675</v>
      </c>
      <c r="D39" s="4">
        <f t="shared" si="29"/>
        <v>75.78353514470973</v>
      </c>
      <c r="E39" s="4">
        <f t="shared" si="29"/>
        <v>77.36830723627351</v>
      </c>
      <c r="F39" s="4">
        <f t="shared" si="29"/>
        <v>78.63535416868446</v>
      </c>
      <c r="G39" s="4">
        <f t="shared" si="29"/>
        <v>80.64992992583018</v>
      </c>
      <c r="H39" s="4">
        <f t="shared" si="29"/>
        <v>85.9779972309831</v>
      </c>
      <c r="I39" s="4">
        <f t="shared" si="29"/>
        <v>87.25904685856935</v>
      </c>
      <c r="J39" s="4">
        <f t="shared" si="29"/>
        <v>93.173394672475</v>
      </c>
      <c r="K39" s="4">
        <f t="shared" si="29"/>
        <v>102.39136445467099</v>
      </c>
      <c r="L39" s="4">
        <f t="shared" si="22"/>
        <v>95.4843692274406</v>
      </c>
      <c r="M39" s="4">
        <f t="shared" si="22"/>
        <v>90.94225091333796</v>
      </c>
      <c r="N39" s="4">
        <f t="shared" si="22"/>
        <v>91.55975093620508</v>
      </c>
      <c r="O39" s="14">
        <f t="shared" si="22"/>
        <v>93.87776069923918</v>
      </c>
      <c r="P39" s="137">
        <f t="shared" si="22"/>
        <v>99.30894860658704</v>
      </c>
      <c r="Q39" s="210">
        <f aca="true" t="shared" si="30" ref="Q39:Z39">100*(Q26/Q$19)</f>
        <v>101.53534217483757</v>
      </c>
      <c r="R39" s="210">
        <f t="shared" si="30"/>
        <v>100</v>
      </c>
      <c r="S39" s="210">
        <f t="shared" si="30"/>
        <v>100</v>
      </c>
      <c r="T39" s="210">
        <f t="shared" si="30"/>
        <v>92.51529729125818</v>
      </c>
      <c r="U39" s="210">
        <f t="shared" si="30"/>
        <v>103.3168248023</v>
      </c>
      <c r="V39" s="210">
        <f t="shared" si="30"/>
        <v>112.44166115644119</v>
      </c>
      <c r="W39" s="210">
        <f t="shared" si="30"/>
        <v>111.08281285055553</v>
      </c>
      <c r="X39" s="210">
        <f t="shared" si="30"/>
        <v>106.74243042638247</v>
      </c>
      <c r="Y39" s="210">
        <f t="shared" si="30"/>
        <v>99.26750747090283</v>
      </c>
      <c r="Z39" s="210">
        <f t="shared" si="30"/>
        <v>85.31656305919591</v>
      </c>
      <c r="AA39" s="210">
        <f t="shared" si="24"/>
        <v>81.51355298794864</v>
      </c>
      <c r="AB39" s="210">
        <f t="shared" si="24"/>
        <v>85.22299147790403</v>
      </c>
      <c r="AC39" s="210">
        <f>100*(AC26/AC$19)</f>
        <v>88.37162022076699</v>
      </c>
    </row>
    <row r="40" spans="1:29" ht="15">
      <c r="A40" s="4" t="s">
        <v>86</v>
      </c>
      <c r="B40" s="4">
        <f aca="true" t="shared" si="31" ref="B40:K40">100*(B27/B$19)</f>
        <v>74.71006069998708</v>
      </c>
      <c r="C40" s="4">
        <f t="shared" si="31"/>
        <v>84.41853823566026</v>
      </c>
      <c r="D40" s="4">
        <f t="shared" si="31"/>
        <v>93.87059678906732</v>
      </c>
      <c r="E40" s="4">
        <f t="shared" si="31"/>
        <v>95.82411920953022</v>
      </c>
      <c r="F40" s="4">
        <f t="shared" si="31"/>
        <v>90.26849852779057</v>
      </c>
      <c r="G40" s="4">
        <f t="shared" si="31"/>
        <v>85.25876127385672</v>
      </c>
      <c r="H40" s="4">
        <f t="shared" si="31"/>
        <v>86.07501851315236</v>
      </c>
      <c r="I40" s="4">
        <f t="shared" si="31"/>
        <v>90.5105692919618</v>
      </c>
      <c r="J40" s="4">
        <f t="shared" si="31"/>
        <v>96.40566479687817</v>
      </c>
      <c r="K40" s="4">
        <f t="shared" si="31"/>
        <v>103.63888726770598</v>
      </c>
      <c r="L40" s="4">
        <f t="shared" si="22"/>
        <v>107.16474185431974</v>
      </c>
      <c r="M40" s="4">
        <f t="shared" si="22"/>
        <v>107.02617576836208</v>
      </c>
      <c r="N40" s="4">
        <f t="shared" si="22"/>
        <v>108.52284996011451</v>
      </c>
      <c r="O40" s="14">
        <f t="shared" si="22"/>
        <v>105.87032958834865</v>
      </c>
      <c r="P40" s="137">
        <f t="shared" si="22"/>
        <v>101.60190584854631</v>
      </c>
      <c r="Q40" s="210">
        <f aca="true" t="shared" si="32" ref="Q40:Z40">100*(Q27/Q$19)</f>
        <v>99.74258498330487</v>
      </c>
      <c r="R40" s="210">
        <f t="shared" si="32"/>
        <v>100</v>
      </c>
      <c r="S40" s="210">
        <f t="shared" si="32"/>
        <v>100</v>
      </c>
      <c r="T40" s="210">
        <f t="shared" si="32"/>
        <v>110.29615505623629</v>
      </c>
      <c r="U40" s="210">
        <f t="shared" si="32"/>
        <v>134.2761249844672</v>
      </c>
      <c r="V40" s="210">
        <f t="shared" si="32"/>
        <v>154.01626902399232</v>
      </c>
      <c r="W40" s="210">
        <f t="shared" si="32"/>
        <v>152.4176733893113</v>
      </c>
      <c r="X40" s="210">
        <f t="shared" si="32"/>
        <v>149.3149529179154</v>
      </c>
      <c r="Y40" s="210">
        <f t="shared" si="32"/>
        <v>149.55766710353868</v>
      </c>
      <c r="Z40" s="210">
        <f t="shared" si="32"/>
        <v>154.94507834542975</v>
      </c>
      <c r="AA40" s="210">
        <f t="shared" si="24"/>
        <v>176.44507741899812</v>
      </c>
      <c r="AB40" s="210">
        <f t="shared" si="24"/>
        <v>200.8092151935263</v>
      </c>
      <c r="AC40" s="210">
        <f>100*(AC27/AC$19)</f>
        <v>200.86814346777078</v>
      </c>
    </row>
    <row r="41" spans="15:29" ht="15">
      <c r="O41" s="14"/>
      <c r="P41" s="137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</row>
    <row r="42" spans="1:29" ht="15.75">
      <c r="A42" s="2" t="s">
        <v>73</v>
      </c>
      <c r="B42" s="4">
        <f aca="true" t="shared" si="33" ref="B42:K42">100*(B29/B$19)</f>
        <v>85.87024205001732</v>
      </c>
      <c r="C42" s="4">
        <f t="shared" si="33"/>
        <v>87.90137692664769</v>
      </c>
      <c r="D42" s="4">
        <f t="shared" si="33"/>
        <v>91.03668506653584</v>
      </c>
      <c r="E42" s="4">
        <f t="shared" si="33"/>
        <v>91.23714592139298</v>
      </c>
      <c r="F42" s="4">
        <f t="shared" si="33"/>
        <v>90.39050024965519</v>
      </c>
      <c r="G42" s="4">
        <f t="shared" si="33"/>
        <v>90.91890604660743</v>
      </c>
      <c r="H42" s="4">
        <f t="shared" si="33"/>
        <v>91.1024271024271</v>
      </c>
      <c r="I42" s="4">
        <f t="shared" si="33"/>
        <v>90.00406735213365</v>
      </c>
      <c r="J42" s="4">
        <f t="shared" si="33"/>
        <v>91.40578965246439</v>
      </c>
      <c r="K42" s="4">
        <f t="shared" si="33"/>
        <v>91.70683521828559</v>
      </c>
      <c r="L42" s="4">
        <f aca="true" t="shared" si="34" ref="L42:P45">100*(L29/L$19)</f>
        <v>92.99959876993921</v>
      </c>
      <c r="M42" s="4">
        <f t="shared" si="34"/>
        <v>94.06177924906645</v>
      </c>
      <c r="N42" s="2">
        <f t="shared" si="34"/>
        <v>97.85550982462179</v>
      </c>
      <c r="O42" s="21">
        <f t="shared" si="34"/>
        <v>98.33317760473626</v>
      </c>
      <c r="P42" s="190">
        <f t="shared" si="34"/>
        <v>99.54046375921376</v>
      </c>
      <c r="Q42" s="209">
        <f aca="true" t="shared" si="35" ref="Q42:Z42">100*(Q29/Q$19)</f>
        <v>98.18364553346886</v>
      </c>
      <c r="R42" s="209">
        <f t="shared" si="35"/>
        <v>100</v>
      </c>
      <c r="S42" s="209">
        <f t="shared" si="35"/>
        <v>100</v>
      </c>
      <c r="T42" s="209">
        <f t="shared" si="35"/>
        <v>105.24982763431842</v>
      </c>
      <c r="U42" s="209">
        <f t="shared" si="35"/>
        <v>105.8143303171048</v>
      </c>
      <c r="V42" s="209">
        <f t="shared" si="35"/>
        <v>107.9059161006417</v>
      </c>
      <c r="W42" s="209">
        <f t="shared" si="35"/>
        <v>109.5541871676311</v>
      </c>
      <c r="X42" s="209">
        <f t="shared" si="35"/>
        <v>109.47048220160423</v>
      </c>
      <c r="Y42" s="209">
        <f t="shared" si="35"/>
        <v>110.57886106855612</v>
      </c>
      <c r="Z42" s="209">
        <f t="shared" si="35"/>
        <v>115.68346091191337</v>
      </c>
      <c r="AA42" s="209">
        <f aca="true" t="shared" si="36" ref="AA42:AB45">100*(AA29/AA$19)</f>
        <v>116.41249393518432</v>
      </c>
      <c r="AB42" s="209">
        <f t="shared" si="36"/>
        <v>116.3818565771489</v>
      </c>
      <c r="AC42" s="209">
        <f>100*(AC29/AC$19)</f>
        <v>116.30193281919155</v>
      </c>
    </row>
    <row r="43" spans="1:29" ht="15">
      <c r="A43" s="4" t="s">
        <v>69</v>
      </c>
      <c r="B43" s="4">
        <f aca="true" t="shared" si="37" ref="B43:K43">100*(B30/B$19)</f>
        <v>83.12637774210808</v>
      </c>
      <c r="C43" s="4">
        <f t="shared" si="37"/>
        <v>85.9785593948771</v>
      </c>
      <c r="D43" s="4">
        <f t="shared" si="37"/>
        <v>90.56361728771111</v>
      </c>
      <c r="E43" s="4">
        <f t="shared" si="37"/>
        <v>92.35930075014043</v>
      </c>
      <c r="F43" s="4">
        <f t="shared" si="37"/>
        <v>93.22106607901377</v>
      </c>
      <c r="G43" s="4">
        <f t="shared" si="37"/>
        <v>94.42509745220946</v>
      </c>
      <c r="H43" s="4">
        <f t="shared" si="37"/>
        <v>93.69614512471655</v>
      </c>
      <c r="I43" s="4">
        <f t="shared" si="37"/>
        <v>94.3104329270075</v>
      </c>
      <c r="J43" s="4">
        <f t="shared" si="37"/>
        <v>96.26344216041922</v>
      </c>
      <c r="K43" s="4">
        <f t="shared" si="37"/>
        <v>95.11121550205519</v>
      </c>
      <c r="L43" s="4">
        <f t="shared" si="34"/>
        <v>97.05255406259442</v>
      </c>
      <c r="M43" s="4">
        <f t="shared" si="34"/>
        <v>97.64393276039132</v>
      </c>
      <c r="N43" s="4">
        <f t="shared" si="34"/>
        <v>96.50341186667717</v>
      </c>
      <c r="O43" s="14">
        <f t="shared" si="34"/>
        <v>97.2954421404341</v>
      </c>
      <c r="P43" s="137">
        <f t="shared" si="34"/>
        <v>98.42194444444445</v>
      </c>
      <c r="Q43" s="210">
        <f aca="true" t="shared" si="38" ref="Q43:Z43">100*(Q30/Q$19)</f>
        <v>99.20534602533594</v>
      </c>
      <c r="R43" s="210">
        <f t="shared" si="38"/>
        <v>100</v>
      </c>
      <c r="S43" s="210">
        <f t="shared" si="38"/>
        <v>100</v>
      </c>
      <c r="T43" s="210">
        <f t="shared" si="38"/>
        <v>105.87259063052741</v>
      </c>
      <c r="U43" s="210">
        <f t="shared" si="38"/>
        <v>109.28684652416794</v>
      </c>
      <c r="V43" s="210">
        <f t="shared" si="38"/>
        <v>111.29899933686511</v>
      </c>
      <c r="W43" s="210">
        <f t="shared" si="38"/>
        <v>113.02962157654105</v>
      </c>
      <c r="X43" s="210">
        <f t="shared" si="38"/>
        <v>114.29469833096336</v>
      </c>
      <c r="Y43" s="210">
        <f t="shared" si="38"/>
        <v>115.39789841182915</v>
      </c>
      <c r="Z43" s="210">
        <f t="shared" si="38"/>
        <v>116.67853760743701</v>
      </c>
      <c r="AA43" s="210">
        <f t="shared" si="36"/>
        <v>114.93662011995325</v>
      </c>
      <c r="AB43" s="210">
        <f t="shared" si="36"/>
        <v>114.07996623692436</v>
      </c>
      <c r="AC43" s="210">
        <f>100*(AC30/AC$19)</f>
        <v>113.79101115204624</v>
      </c>
    </row>
    <row r="44" spans="1:29" ht="15">
      <c r="A44" s="4" t="s">
        <v>79</v>
      </c>
      <c r="B44" s="4">
        <f aca="true" t="shared" si="39" ref="B44:K44">100*(B31/B$19)</f>
        <v>80.95825573224725</v>
      </c>
      <c r="C44" s="4">
        <f t="shared" si="39"/>
        <v>83.52414958605407</v>
      </c>
      <c r="D44" s="4">
        <f t="shared" si="39"/>
        <v>85.80216274857823</v>
      </c>
      <c r="E44" s="4">
        <f t="shared" si="39"/>
        <v>85.97136424942707</v>
      </c>
      <c r="F44" s="4">
        <f t="shared" si="39"/>
        <v>86.16757008352484</v>
      </c>
      <c r="G44" s="4">
        <f t="shared" si="39"/>
        <v>87.29060278675405</v>
      </c>
      <c r="H44" s="4">
        <f t="shared" si="39"/>
        <v>87.6408824124671</v>
      </c>
      <c r="I44" s="4">
        <f t="shared" si="39"/>
        <v>87.50781878095223</v>
      </c>
      <c r="J44" s="4">
        <f t="shared" si="39"/>
        <v>89.32494609303936</v>
      </c>
      <c r="K44" s="4">
        <f t="shared" si="39"/>
        <v>90.24622786104452</v>
      </c>
      <c r="L44" s="4">
        <f t="shared" si="34"/>
        <v>92.41894984008063</v>
      </c>
      <c r="M44" s="4">
        <f t="shared" si="34"/>
        <v>93.6743516743889</v>
      </c>
      <c r="N44" s="4">
        <f t="shared" si="34"/>
        <v>94.85852530349017</v>
      </c>
      <c r="O44" s="14">
        <f t="shared" si="34"/>
        <v>96.83149866875841</v>
      </c>
      <c r="P44" s="137">
        <f t="shared" si="34"/>
        <v>100.3913554948391</v>
      </c>
      <c r="Q44" s="210">
        <f aca="true" t="shared" si="40" ref="Q44:Z44">100*(Q31/Q$19)</f>
        <v>98.66779946835557</v>
      </c>
      <c r="R44" s="210">
        <f t="shared" si="40"/>
        <v>100</v>
      </c>
      <c r="S44" s="210">
        <f t="shared" si="40"/>
        <v>100</v>
      </c>
      <c r="T44" s="210">
        <f t="shared" si="40"/>
        <v>106.58355479820945</v>
      </c>
      <c r="U44" s="210">
        <f t="shared" si="40"/>
        <v>106.4123327308935</v>
      </c>
      <c r="V44" s="210">
        <f t="shared" si="40"/>
        <v>107.9000245037981</v>
      </c>
      <c r="W44" s="210">
        <f t="shared" si="40"/>
        <v>110.24329636359398</v>
      </c>
      <c r="X44" s="210">
        <f t="shared" si="40"/>
        <v>109.72149047756541</v>
      </c>
      <c r="Y44" s="210">
        <f t="shared" si="40"/>
        <v>109.06373284734134</v>
      </c>
      <c r="Z44" s="210">
        <f t="shared" si="40"/>
        <v>111.57219875850582</v>
      </c>
      <c r="AA44" s="210">
        <f t="shared" si="36"/>
        <v>113.87863271600713</v>
      </c>
      <c r="AB44" s="210">
        <f t="shared" si="36"/>
        <v>125.60731427132677</v>
      </c>
      <c r="AC44" s="210">
        <f>100*(AC31/AC$19)</f>
        <v>127.30513215343832</v>
      </c>
    </row>
    <row r="45" spans="1:29" ht="15">
      <c r="A45" s="78" t="s">
        <v>88</v>
      </c>
      <c r="B45" s="78">
        <f aca="true" t="shared" si="41" ref="B45:K45">100*(B32/B$19)</f>
        <v>90.7914733796175</v>
      </c>
      <c r="C45" s="78">
        <f t="shared" si="41"/>
        <v>91.75394739940987</v>
      </c>
      <c r="D45" s="78">
        <f t="shared" si="41"/>
        <v>94.56154191100154</v>
      </c>
      <c r="E45" s="78">
        <f t="shared" si="41"/>
        <v>93.8001918259881</v>
      </c>
      <c r="F45" s="78">
        <f t="shared" si="41"/>
        <v>91.30033384525859</v>
      </c>
      <c r="G45" s="78">
        <f t="shared" si="41"/>
        <v>91.03926770751514</v>
      </c>
      <c r="H45" s="78">
        <f t="shared" si="41"/>
        <v>91.38212103729344</v>
      </c>
      <c r="I45" s="78">
        <f t="shared" si="41"/>
        <v>89.2984621123314</v>
      </c>
      <c r="J45" s="78">
        <f t="shared" si="41"/>
        <v>90.33515857516191</v>
      </c>
      <c r="K45" s="78">
        <f t="shared" si="41"/>
        <v>90.9582289682316</v>
      </c>
      <c r="L45" s="78">
        <f t="shared" si="34"/>
        <v>91.60574108541556</v>
      </c>
      <c r="M45" s="78">
        <f t="shared" si="34"/>
        <v>92.77530299488109</v>
      </c>
      <c r="N45" s="78">
        <f t="shared" si="34"/>
        <v>100.3078110919943</v>
      </c>
      <c r="O45" s="206">
        <f t="shared" si="34"/>
        <v>99.15978257776828</v>
      </c>
      <c r="P45" s="165">
        <f t="shared" si="34"/>
        <v>100.13304791860827</v>
      </c>
      <c r="Q45" s="211">
        <f aca="true" t="shared" si="42" ref="Q45:Z45">100*(Q32/Q$19)</f>
        <v>97.87585981079341</v>
      </c>
      <c r="R45" s="211">
        <f t="shared" si="42"/>
        <v>100</v>
      </c>
      <c r="S45" s="211">
        <f t="shared" si="42"/>
        <v>100</v>
      </c>
      <c r="T45" s="211">
        <f t="shared" si="42"/>
        <v>103.97628967592493</v>
      </c>
      <c r="U45" s="211">
        <f t="shared" si="42"/>
        <v>105.53437392428673</v>
      </c>
      <c r="V45" s="211">
        <f t="shared" si="42"/>
        <v>107.99568643643424</v>
      </c>
      <c r="W45" s="211">
        <f t="shared" si="42"/>
        <v>108.35398367589755</v>
      </c>
      <c r="X45" s="211">
        <f t="shared" si="42"/>
        <v>109.51066839729884</v>
      </c>
      <c r="Y45" s="211">
        <f t="shared" si="42"/>
        <v>110.38204907447266</v>
      </c>
      <c r="Z45" s="211">
        <f t="shared" si="42"/>
        <v>116.3970754152196</v>
      </c>
      <c r="AA45" s="211">
        <f t="shared" si="36"/>
        <v>117.41962654943796</v>
      </c>
      <c r="AB45" s="211">
        <f t="shared" si="36"/>
        <v>114.48896752459451</v>
      </c>
      <c r="AC45" s="211">
        <f>100*(AC32/AC$19)</f>
        <v>114.5325402105428</v>
      </c>
    </row>
    <row r="46" spans="1:22" ht="15">
      <c r="A46" s="197" t="s">
        <v>245</v>
      </c>
      <c r="B46" s="141"/>
      <c r="C46" s="141"/>
      <c r="D46" s="141"/>
      <c r="E46" s="141"/>
      <c r="F46" s="141"/>
      <c r="G46" s="5"/>
      <c r="H46" s="5"/>
      <c r="I46" s="5"/>
      <c r="J46" s="5"/>
      <c r="K46" s="5"/>
      <c r="L46" s="5"/>
      <c r="M46" s="35"/>
      <c r="N46" s="35"/>
      <c r="O46" s="39"/>
      <c r="P46" s="39"/>
      <c r="Q46" s="39"/>
      <c r="R46" s="39"/>
      <c r="S46" s="39"/>
      <c r="T46" s="39"/>
      <c r="U46" s="39"/>
      <c r="V46" s="39"/>
    </row>
    <row r="49" spans="1:28" ht="18.75">
      <c r="A49" s="36" t="s">
        <v>247</v>
      </c>
      <c r="J49" s="35"/>
      <c r="K49" s="35"/>
      <c r="N49" s="35"/>
      <c r="O49" s="35"/>
      <c r="P49" s="35"/>
      <c r="Q49" s="35"/>
      <c r="R49" s="35"/>
      <c r="S49" s="35"/>
      <c r="T49" s="35"/>
      <c r="U49" s="35"/>
      <c r="V49" s="78"/>
      <c r="W49" s="78"/>
      <c r="X49" s="78"/>
      <c r="Y49" s="78"/>
      <c r="Z49" s="78"/>
      <c r="AA49" s="78"/>
      <c r="AB49" s="78"/>
    </row>
    <row r="50" spans="1:24" ht="15.75">
      <c r="A50" s="91"/>
      <c r="J50" s="57"/>
      <c r="K50" s="57"/>
      <c r="M50" s="102" t="s">
        <v>87</v>
      </c>
      <c r="N50" s="102" t="s">
        <v>91</v>
      </c>
      <c r="P50" s="102" t="s">
        <v>104</v>
      </c>
      <c r="R50" s="102"/>
      <c r="S50" s="102"/>
      <c r="T50" s="102"/>
      <c r="U50" s="102"/>
      <c r="V50" s="102"/>
      <c r="W50" s="102"/>
      <c r="X50" s="102"/>
    </row>
    <row r="51" spans="1:28" ht="18.75">
      <c r="A51" s="36"/>
      <c r="J51" s="57"/>
      <c r="K51" s="57"/>
      <c r="M51" s="56" t="s">
        <v>139</v>
      </c>
      <c r="N51" s="56" t="s">
        <v>140</v>
      </c>
      <c r="P51" s="56" t="s">
        <v>141</v>
      </c>
      <c r="R51" s="57"/>
      <c r="S51" s="57" t="s">
        <v>181</v>
      </c>
      <c r="T51" s="57" t="s">
        <v>186</v>
      </c>
      <c r="U51" s="57" t="s">
        <v>188</v>
      </c>
      <c r="V51" s="57" t="s">
        <v>226</v>
      </c>
      <c r="W51" s="57" t="s">
        <v>232</v>
      </c>
      <c r="X51" s="57" t="s">
        <v>242</v>
      </c>
      <c r="Y51" s="57" t="s">
        <v>253</v>
      </c>
      <c r="Z51" s="57" t="s">
        <v>270</v>
      </c>
      <c r="AA51" s="57" t="s">
        <v>273</v>
      </c>
      <c r="AB51" s="57" t="s">
        <v>279</v>
      </c>
    </row>
    <row r="52" spans="1:28" ht="18.75">
      <c r="A52" s="92"/>
      <c r="J52" s="58"/>
      <c r="K52" s="58"/>
      <c r="M52" s="103" t="s">
        <v>155</v>
      </c>
      <c r="N52" s="103" t="s">
        <v>249</v>
      </c>
      <c r="P52" s="103" t="s">
        <v>249</v>
      </c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ht="15.75">
      <c r="A53" s="49" t="s">
        <v>123</v>
      </c>
      <c r="J53" s="35"/>
      <c r="K53" s="35"/>
      <c r="M53" s="35">
        <v>22.3</v>
      </c>
      <c r="N53" s="54">
        <v>23</v>
      </c>
      <c r="P53" s="54">
        <v>23.7</v>
      </c>
      <c r="R53" s="34"/>
      <c r="S53" s="34">
        <v>24.3</v>
      </c>
      <c r="T53" s="34">
        <v>24.1</v>
      </c>
      <c r="U53" s="142">
        <v>23.1</v>
      </c>
      <c r="V53" s="54">
        <v>19.9</v>
      </c>
      <c r="W53" s="54">
        <v>18.2</v>
      </c>
      <c r="X53" s="188">
        <v>21</v>
      </c>
      <c r="Y53" s="188">
        <v>26.2</v>
      </c>
      <c r="Z53" s="207">
        <v>28.6</v>
      </c>
      <c r="AA53" s="188">
        <v>26.2</v>
      </c>
      <c r="AB53" s="188">
        <v>23.5</v>
      </c>
    </row>
    <row r="54" spans="1:28" ht="15">
      <c r="A54" s="50" t="s">
        <v>124</v>
      </c>
      <c r="J54" s="40"/>
      <c r="K54" s="35"/>
      <c r="M54" s="40">
        <v>9.7</v>
      </c>
      <c r="N54" s="34">
        <v>10.7</v>
      </c>
      <c r="P54" s="34">
        <v>11.407300000000001</v>
      </c>
      <c r="R54" s="34"/>
      <c r="S54" s="34">
        <v>8.8</v>
      </c>
      <c r="T54" s="34">
        <v>8.7</v>
      </c>
      <c r="U54" s="142">
        <v>7.4</v>
      </c>
      <c r="V54" s="54">
        <v>5.7</v>
      </c>
      <c r="W54" s="54">
        <v>6.1</v>
      </c>
      <c r="X54" s="188">
        <v>8.7</v>
      </c>
      <c r="Y54" s="188">
        <v>12.5</v>
      </c>
      <c r="Z54" s="207">
        <v>13.9</v>
      </c>
      <c r="AA54" s="188">
        <v>12.4</v>
      </c>
      <c r="AB54" s="188">
        <v>8.9</v>
      </c>
    </row>
    <row r="55" spans="1:28" ht="15">
      <c r="A55" s="50" t="s">
        <v>125</v>
      </c>
      <c r="J55" s="40"/>
      <c r="K55" s="35"/>
      <c r="M55" s="40">
        <v>12.2</v>
      </c>
      <c r="N55" s="34">
        <v>11.9</v>
      </c>
      <c r="P55" s="34">
        <v>11.856433333333333</v>
      </c>
      <c r="R55" s="34"/>
      <c r="S55" s="34">
        <v>14.9</v>
      </c>
      <c r="T55" s="34">
        <v>14.7</v>
      </c>
      <c r="U55" s="142">
        <v>15</v>
      </c>
      <c r="V55" s="54">
        <v>13.7</v>
      </c>
      <c r="W55" s="54">
        <v>11.8</v>
      </c>
      <c r="X55" s="188">
        <v>11.8</v>
      </c>
      <c r="Y55" s="188">
        <v>12.7</v>
      </c>
      <c r="Z55" s="207">
        <v>13.4</v>
      </c>
      <c r="AA55" s="188">
        <v>12.4</v>
      </c>
      <c r="AB55" s="188">
        <v>13.6</v>
      </c>
    </row>
    <row r="56" spans="1:28" ht="15">
      <c r="A56" s="50" t="s">
        <v>126</v>
      </c>
      <c r="J56" s="40"/>
      <c r="K56" s="35"/>
      <c r="M56" s="40">
        <v>0.4</v>
      </c>
      <c r="N56" s="34" t="s">
        <v>137</v>
      </c>
      <c r="P56" s="34">
        <v>0.48340000000000005</v>
      </c>
      <c r="R56" s="34"/>
      <c r="S56" s="34">
        <v>0.6</v>
      </c>
      <c r="T56" s="34">
        <v>0.7</v>
      </c>
      <c r="U56" s="142">
        <v>0.7</v>
      </c>
      <c r="V56" s="54">
        <v>0.5</v>
      </c>
      <c r="W56" s="34" t="s">
        <v>189</v>
      </c>
      <c r="X56" s="34" t="s">
        <v>137</v>
      </c>
      <c r="Y56" s="34" t="s">
        <v>267</v>
      </c>
      <c r="Z56" s="9" t="s">
        <v>269</v>
      </c>
      <c r="AA56" s="9" t="s">
        <v>276</v>
      </c>
      <c r="AB56" s="9" t="s">
        <v>294</v>
      </c>
    </row>
    <row r="57" spans="1:26" ht="4.5" customHeight="1">
      <c r="A57" s="50"/>
      <c r="J57" s="40"/>
      <c r="K57" s="35"/>
      <c r="M57" s="40"/>
      <c r="N57" s="34"/>
      <c r="P57" s="34"/>
      <c r="R57" s="34"/>
      <c r="S57" s="34"/>
      <c r="T57" s="34"/>
      <c r="U57" s="142"/>
      <c r="V57" s="54"/>
      <c r="W57" s="54"/>
      <c r="Z57" s="7"/>
    </row>
    <row r="58" spans="1:28" ht="15.75">
      <c r="A58" s="49" t="s">
        <v>127</v>
      </c>
      <c r="J58" s="40"/>
      <c r="K58" s="35"/>
      <c r="M58" s="40">
        <v>20.8</v>
      </c>
      <c r="N58" s="34">
        <v>21.3</v>
      </c>
      <c r="P58" s="34">
        <v>22.9928</v>
      </c>
      <c r="R58" s="34"/>
      <c r="S58" s="34">
        <v>27.2</v>
      </c>
      <c r="T58" s="34">
        <v>27.3</v>
      </c>
      <c r="U58" s="142">
        <v>27.8</v>
      </c>
      <c r="V58" s="54">
        <v>27.8</v>
      </c>
      <c r="W58" s="54">
        <v>30</v>
      </c>
      <c r="X58" s="188">
        <v>32.3</v>
      </c>
      <c r="Y58" s="188">
        <v>33.3</v>
      </c>
      <c r="Z58" s="207">
        <v>30.3</v>
      </c>
      <c r="AA58" s="188">
        <v>27.9</v>
      </c>
      <c r="AB58" s="188">
        <v>27</v>
      </c>
    </row>
    <row r="59" spans="1:28" ht="15">
      <c r="A59" s="51" t="s">
        <v>128</v>
      </c>
      <c r="J59" s="40"/>
      <c r="K59" s="35"/>
      <c r="M59" s="40">
        <v>1.9</v>
      </c>
      <c r="N59" s="34">
        <v>2</v>
      </c>
      <c r="P59" s="34">
        <v>1.8409666666666666</v>
      </c>
      <c r="R59" s="34"/>
      <c r="S59" s="34">
        <v>1.8</v>
      </c>
      <c r="T59" s="34">
        <v>1.8</v>
      </c>
      <c r="U59" s="142">
        <v>2</v>
      </c>
      <c r="V59" s="54">
        <v>1.6</v>
      </c>
      <c r="W59" s="54">
        <v>1.7</v>
      </c>
      <c r="X59" s="188">
        <v>1.9</v>
      </c>
      <c r="Y59" s="188">
        <v>2.2</v>
      </c>
      <c r="Z59" s="207">
        <v>2.1</v>
      </c>
      <c r="AA59" s="188">
        <v>2.1</v>
      </c>
      <c r="AB59" s="188">
        <v>2.1</v>
      </c>
    </row>
    <row r="60" spans="1:28" ht="15">
      <c r="A60" s="52" t="s">
        <v>129</v>
      </c>
      <c r="J60" s="40"/>
      <c r="K60" s="35"/>
      <c r="M60" s="40">
        <v>13.5</v>
      </c>
      <c r="N60" s="34">
        <v>13.8</v>
      </c>
      <c r="P60" s="34">
        <v>15.022566666666668</v>
      </c>
      <c r="R60" s="34"/>
      <c r="S60" s="34">
        <v>18.4</v>
      </c>
      <c r="T60" s="34">
        <v>18.4</v>
      </c>
      <c r="U60" s="142">
        <v>19.2</v>
      </c>
      <c r="V60" s="54">
        <v>19.5</v>
      </c>
      <c r="W60" s="54">
        <v>21.6</v>
      </c>
      <c r="X60" s="188">
        <v>23.2</v>
      </c>
      <c r="Y60" s="188">
        <v>23.9</v>
      </c>
      <c r="Z60" s="207">
        <v>21.4</v>
      </c>
      <c r="AA60" s="188">
        <v>19.5</v>
      </c>
      <c r="AB60" s="188">
        <v>18.4</v>
      </c>
    </row>
    <row r="61" spans="1:28" ht="15">
      <c r="A61" s="50" t="s">
        <v>130</v>
      </c>
      <c r="J61" s="40"/>
      <c r="K61" s="35"/>
      <c r="M61" s="40">
        <v>4</v>
      </c>
      <c r="N61" s="34">
        <v>4.2</v>
      </c>
      <c r="P61" s="34">
        <v>4.664733333333333</v>
      </c>
      <c r="R61" s="34"/>
      <c r="S61" s="34">
        <v>5.2</v>
      </c>
      <c r="T61" s="34">
        <v>5.3</v>
      </c>
      <c r="U61" s="142">
        <v>5.1</v>
      </c>
      <c r="V61" s="54">
        <v>5.2</v>
      </c>
      <c r="W61" s="54">
        <v>5.2</v>
      </c>
      <c r="X61" s="188">
        <v>5.5</v>
      </c>
      <c r="Y61" s="188">
        <v>5.3</v>
      </c>
      <c r="Z61" s="207">
        <v>5.1</v>
      </c>
      <c r="AA61" s="188">
        <v>4.6</v>
      </c>
      <c r="AB61" s="188">
        <v>4.6</v>
      </c>
    </row>
    <row r="62" spans="1:28" ht="15">
      <c r="A62" s="53" t="s">
        <v>131</v>
      </c>
      <c r="J62" s="40"/>
      <c r="K62" s="35"/>
      <c r="M62" s="40">
        <v>1.4</v>
      </c>
      <c r="N62" s="34">
        <v>1.4</v>
      </c>
      <c r="P62" s="34">
        <v>1.4643999999999997</v>
      </c>
      <c r="R62" s="34"/>
      <c r="S62" s="34">
        <v>1.9</v>
      </c>
      <c r="T62" s="34">
        <v>1.8</v>
      </c>
      <c r="U62" s="142">
        <v>1.5</v>
      </c>
      <c r="V62" s="54">
        <v>1.5</v>
      </c>
      <c r="W62" s="54">
        <v>1.5</v>
      </c>
      <c r="X62" s="188">
        <v>1.7</v>
      </c>
      <c r="Y62" s="188">
        <v>1.9</v>
      </c>
      <c r="Z62" s="207">
        <v>1.6</v>
      </c>
      <c r="AA62" s="188">
        <v>1.7</v>
      </c>
      <c r="AB62" s="188">
        <v>1.8</v>
      </c>
    </row>
    <row r="63" spans="1:26" ht="4.5" customHeight="1">
      <c r="A63" s="53"/>
      <c r="J63" s="40"/>
      <c r="K63" s="35"/>
      <c r="M63" s="40"/>
      <c r="N63" s="34"/>
      <c r="P63" s="34"/>
      <c r="R63" s="34"/>
      <c r="S63" s="34"/>
      <c r="T63" s="34"/>
      <c r="U63" s="142"/>
      <c r="V63" s="40"/>
      <c r="W63" s="40"/>
      <c r="X63" s="188"/>
      <c r="Y63" s="188"/>
      <c r="Z63" s="208"/>
    </row>
    <row r="64" spans="1:28" ht="15.75">
      <c r="A64" s="49" t="s">
        <v>132</v>
      </c>
      <c r="J64" s="40"/>
      <c r="K64" s="35"/>
      <c r="M64" s="40">
        <v>7.9</v>
      </c>
      <c r="N64" s="34">
        <v>6.9</v>
      </c>
      <c r="P64" s="34">
        <v>7.6886</v>
      </c>
      <c r="R64" s="34"/>
      <c r="S64" s="34">
        <v>8.4</v>
      </c>
      <c r="T64" s="34">
        <v>9.7</v>
      </c>
      <c r="U64" s="142">
        <v>12.1</v>
      </c>
      <c r="V64" s="40">
        <v>13.5</v>
      </c>
      <c r="W64" s="40">
        <v>13.6</v>
      </c>
      <c r="X64" s="188">
        <v>12.4</v>
      </c>
      <c r="Y64" s="188">
        <v>13.8</v>
      </c>
      <c r="Z64" s="207">
        <v>15.1</v>
      </c>
      <c r="AA64" s="188">
        <v>17.6</v>
      </c>
      <c r="AB64" s="188">
        <v>17.7</v>
      </c>
    </row>
    <row r="65" spans="1:28" ht="15">
      <c r="A65" s="50" t="s">
        <v>133</v>
      </c>
      <c r="J65" s="40"/>
      <c r="K65" s="35"/>
      <c r="M65" s="40">
        <v>1.2</v>
      </c>
      <c r="N65" s="34">
        <v>1.1</v>
      </c>
      <c r="P65" s="34">
        <v>1.2528</v>
      </c>
      <c r="R65" s="34"/>
      <c r="S65" s="34">
        <v>1.8</v>
      </c>
      <c r="T65" s="34">
        <v>2</v>
      </c>
      <c r="U65" s="142">
        <v>2.2</v>
      </c>
      <c r="V65" s="40">
        <v>2</v>
      </c>
      <c r="W65" s="40">
        <v>2.1</v>
      </c>
      <c r="X65" s="188">
        <v>2.2</v>
      </c>
      <c r="Y65" s="188">
        <v>2.4</v>
      </c>
      <c r="Z65" s="207">
        <v>2.6</v>
      </c>
      <c r="AA65" s="188">
        <v>2.7</v>
      </c>
      <c r="AB65" s="188">
        <v>2.8</v>
      </c>
    </row>
    <row r="66" spans="1:28" ht="15">
      <c r="A66" s="50" t="s">
        <v>49</v>
      </c>
      <c r="J66" s="40"/>
      <c r="K66" s="35"/>
      <c r="M66" s="40">
        <v>2</v>
      </c>
      <c r="N66" s="34">
        <v>1.7</v>
      </c>
      <c r="P66" s="34">
        <v>1.5552</v>
      </c>
      <c r="R66" s="34"/>
      <c r="S66" s="34">
        <v>1.7</v>
      </c>
      <c r="T66" s="34">
        <v>1.6</v>
      </c>
      <c r="U66" s="142">
        <v>1.7</v>
      </c>
      <c r="V66" s="40">
        <v>1.9</v>
      </c>
      <c r="W66" s="40">
        <v>2</v>
      </c>
      <c r="X66" s="188">
        <v>2.1</v>
      </c>
      <c r="Y66" s="188">
        <v>1.8</v>
      </c>
      <c r="Z66" s="207">
        <v>1.7</v>
      </c>
      <c r="AA66" s="188">
        <v>1.7</v>
      </c>
      <c r="AB66" s="188">
        <v>1.7</v>
      </c>
    </row>
    <row r="67" spans="1:28" ht="15">
      <c r="A67" s="50" t="s">
        <v>134</v>
      </c>
      <c r="J67" s="40"/>
      <c r="K67" s="35"/>
      <c r="M67" s="40">
        <v>0.1</v>
      </c>
      <c r="N67" s="34" t="s">
        <v>135</v>
      </c>
      <c r="P67" s="34" t="s">
        <v>135</v>
      </c>
      <c r="R67" s="34"/>
      <c r="S67" s="34" t="s">
        <v>159</v>
      </c>
      <c r="T67" s="34">
        <v>0.3</v>
      </c>
      <c r="U67" s="34" t="s">
        <v>189</v>
      </c>
      <c r="V67" s="34" t="s">
        <v>159</v>
      </c>
      <c r="W67" s="34" t="s">
        <v>135</v>
      </c>
      <c r="X67" s="34" t="s">
        <v>243</v>
      </c>
      <c r="Y67" s="34" t="s">
        <v>135</v>
      </c>
      <c r="Z67" s="9" t="s">
        <v>135</v>
      </c>
      <c r="AA67" s="8" t="s">
        <v>47</v>
      </c>
      <c r="AB67" s="8" t="s">
        <v>282</v>
      </c>
    </row>
    <row r="68" spans="1:28" ht="15">
      <c r="A68" s="50" t="s">
        <v>50</v>
      </c>
      <c r="J68" s="40"/>
      <c r="K68" s="35"/>
      <c r="M68" s="40">
        <v>4.6</v>
      </c>
      <c r="N68" s="34">
        <v>4</v>
      </c>
      <c r="P68" s="34">
        <v>4.756</v>
      </c>
      <c r="R68" s="34"/>
      <c r="S68" s="34">
        <v>4.6</v>
      </c>
      <c r="T68" s="34">
        <v>5.8</v>
      </c>
      <c r="U68" s="142">
        <v>7.9</v>
      </c>
      <c r="V68" s="40">
        <v>9.4</v>
      </c>
      <c r="W68" s="40">
        <v>9.3</v>
      </c>
      <c r="X68" s="188">
        <v>8.1</v>
      </c>
      <c r="Y68" s="188">
        <v>9.6</v>
      </c>
      <c r="Z68" s="207">
        <v>10.7</v>
      </c>
      <c r="AA68" s="188">
        <v>13</v>
      </c>
      <c r="AB68" s="188">
        <v>13.1</v>
      </c>
    </row>
    <row r="69" spans="1:26" ht="6.75" customHeight="1">
      <c r="A69" s="50"/>
      <c r="J69" s="40"/>
      <c r="K69" s="35"/>
      <c r="M69" s="40"/>
      <c r="N69" s="34"/>
      <c r="P69" s="34"/>
      <c r="R69" s="34"/>
      <c r="S69" s="34"/>
      <c r="T69" s="34"/>
      <c r="U69" s="142"/>
      <c r="V69" s="40"/>
      <c r="W69" s="40"/>
      <c r="Y69" s="188"/>
      <c r="Z69" s="7"/>
    </row>
    <row r="70" spans="1:28" ht="15.75">
      <c r="A70" s="59" t="s">
        <v>136</v>
      </c>
      <c r="J70" s="40"/>
      <c r="K70" s="35"/>
      <c r="M70" s="40">
        <v>50.9</v>
      </c>
      <c r="N70" s="34">
        <v>51.2</v>
      </c>
      <c r="P70" s="34">
        <v>54.4</v>
      </c>
      <c r="R70" s="34"/>
      <c r="S70" s="34">
        <v>59.9</v>
      </c>
      <c r="T70" s="34">
        <v>61.1</v>
      </c>
      <c r="U70" s="142">
        <v>63</v>
      </c>
      <c r="V70" s="40">
        <v>61.2</v>
      </c>
      <c r="W70" s="40">
        <v>61.8</v>
      </c>
      <c r="X70" s="188">
        <v>65.8</v>
      </c>
      <c r="Y70" s="188">
        <v>73.3</v>
      </c>
      <c r="Z70" s="207">
        <v>74</v>
      </c>
      <c r="AA70" s="188">
        <v>71.7</v>
      </c>
      <c r="AB70" s="188">
        <v>68.2</v>
      </c>
    </row>
    <row r="71" spans="1:26" ht="12.75" customHeight="1">
      <c r="A71" s="59"/>
      <c r="J71" s="40"/>
      <c r="K71" s="35"/>
      <c r="M71" s="40"/>
      <c r="N71" s="34"/>
      <c r="P71" s="34"/>
      <c r="R71" s="34"/>
      <c r="S71" s="34"/>
      <c r="T71" s="34"/>
      <c r="U71" s="142"/>
      <c r="V71" s="40"/>
      <c r="W71" s="40"/>
      <c r="Y71" s="188"/>
      <c r="Z71" s="7"/>
    </row>
    <row r="72" spans="1:28" ht="15">
      <c r="A72" s="35" t="s">
        <v>107</v>
      </c>
      <c r="J72" s="34"/>
      <c r="K72" s="35"/>
      <c r="M72" s="34">
        <v>370.3</v>
      </c>
      <c r="N72" s="34">
        <v>380.2</v>
      </c>
      <c r="P72" s="34">
        <v>393.8</v>
      </c>
      <c r="R72" s="34"/>
      <c r="S72" s="34">
        <v>432.8</v>
      </c>
      <c r="T72" s="34">
        <v>438.7</v>
      </c>
      <c r="U72" s="142">
        <v>447.2</v>
      </c>
      <c r="V72" s="34">
        <v>440.6</v>
      </c>
      <c r="W72" s="34">
        <v>437.3</v>
      </c>
      <c r="X72" s="188">
        <v>449</v>
      </c>
      <c r="Y72" s="188">
        <v>474.4</v>
      </c>
      <c r="Z72" s="207">
        <v>481.7</v>
      </c>
      <c r="AA72" s="188">
        <v>492.3</v>
      </c>
      <c r="AB72" s="188">
        <v>492.2</v>
      </c>
    </row>
    <row r="73" spans="1:23" ht="12" customHeight="1">
      <c r="A73" s="35"/>
      <c r="J73" s="34"/>
      <c r="K73" s="35"/>
      <c r="M73" s="34"/>
      <c r="N73" s="34"/>
      <c r="P73" s="34"/>
      <c r="R73" s="34"/>
      <c r="S73" s="34"/>
      <c r="T73" s="34"/>
      <c r="U73" s="34"/>
      <c r="V73" s="34"/>
      <c r="W73" s="34"/>
    </row>
    <row r="74" spans="1:28" ht="15">
      <c r="A74" s="104" t="s">
        <v>110</v>
      </c>
      <c r="J74" s="55"/>
      <c r="K74" s="35"/>
      <c r="M74" s="105">
        <f>(M70/M72)*100</f>
        <v>13.74561166621658</v>
      </c>
      <c r="N74" s="105">
        <f>(N70/N72)*100</f>
        <v>13.466596528143086</v>
      </c>
      <c r="P74" s="105">
        <f>(P70/P72)*100</f>
        <v>13.814118842051803</v>
      </c>
      <c r="R74" s="105"/>
      <c r="S74" s="105">
        <f aca="true" t="shared" si="43" ref="S74:AB74">(S70/S72)*100</f>
        <v>13.84011090573013</v>
      </c>
      <c r="T74" s="105">
        <f t="shared" si="43"/>
        <v>13.927513106906773</v>
      </c>
      <c r="U74" s="105">
        <f t="shared" si="43"/>
        <v>14.087656529516995</v>
      </c>
      <c r="V74" s="105">
        <f t="shared" si="43"/>
        <v>13.890149795733093</v>
      </c>
      <c r="W74" s="105">
        <f t="shared" si="43"/>
        <v>14.132174708438141</v>
      </c>
      <c r="X74" s="105">
        <f t="shared" si="43"/>
        <v>14.65478841870824</v>
      </c>
      <c r="Y74" s="105">
        <f t="shared" si="43"/>
        <v>15.451096121416526</v>
      </c>
      <c r="Z74" s="105">
        <f t="shared" si="43"/>
        <v>15.362258667220264</v>
      </c>
      <c r="AA74" s="105">
        <f t="shared" si="43"/>
        <v>14.564290067032298</v>
      </c>
      <c r="AB74" s="105">
        <f t="shared" si="43"/>
        <v>13.856156034132466</v>
      </c>
    </row>
    <row r="75" ht="15">
      <c r="A75" s="196" t="s">
        <v>245</v>
      </c>
    </row>
    <row r="76" s="3" customFormat="1" ht="12.75">
      <c r="A76" s="3" t="s">
        <v>122</v>
      </c>
    </row>
    <row r="77" s="3" customFormat="1" ht="12.75">
      <c r="A77" s="176" t="s">
        <v>248</v>
      </c>
    </row>
    <row r="78" ht="15">
      <c r="A78" s="176" t="s">
        <v>271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76</v>
      </c>
    </row>
    <row r="4" spans="1:12" ht="12.75">
      <c r="A4" t="s">
        <v>78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70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71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72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67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68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73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74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75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77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70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71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72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67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68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73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74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75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2020-02-18T14:00:27Z</cp:lastPrinted>
  <dcterms:created xsi:type="dcterms:W3CDTF">1999-02-18T15:49:48Z</dcterms:created>
  <dcterms:modified xsi:type="dcterms:W3CDTF">2020-02-18T14:00:35Z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A25994570</vt:lpwstr>
  </property>
  <property fmtid="{D5CDD505-2E9C-101B-9397-08002B2CF9AE}" pid="3" name="Objective-Comment">
    <vt:lpwstr/>
  </property>
  <property fmtid="{D5CDD505-2E9C-101B-9397-08002B2CF9AE}" pid="4" name="Objective-CreationStamp">
    <vt:filetime>2019-10-10T15:07:04Z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2020-02-18T14:22:14Z</vt:filetime>
  </property>
  <property fmtid="{D5CDD505-2E9C-101B-9397-08002B2CF9AE}" pid="8" name="Objective-ModificationStamp">
    <vt:filetime>2020-02-18T14:22:14Z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r8>14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</Properties>
</file>