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1"/>
  </bookViews>
  <sheets>
    <sheet name="NB" sheetId="1" r:id="rId1"/>
    <sheet name="International comparisons" sheetId="2" r:id="rId2"/>
    <sheet name="footnotes" sheetId="3" r:id="rId3"/>
  </sheets>
  <definedNames>
    <definedName name="_xlnm.Print_Area" localSheetId="1">'International comparisons'!$A$1:$AX$85</definedName>
    <definedName name="_xlnm.Print_Titles" localSheetId="1">'International comparisons'!$A:$M,'International comparisons'!$1:$8</definedName>
  </definedNames>
  <calcPr fullCalcOnLoad="1"/>
</workbook>
</file>

<file path=xl/sharedStrings.xml><?xml version="1.0" encoding="utf-8"?>
<sst xmlns="http://schemas.openxmlformats.org/spreadsheetml/2006/main" count="278" uniqueCount="172">
  <si>
    <t>million</t>
  </si>
  <si>
    <t>Belgium</t>
  </si>
  <si>
    <t>Denmark</t>
  </si>
  <si>
    <t>Germany</t>
  </si>
  <si>
    <t>Spain</t>
  </si>
  <si>
    <t>France</t>
  </si>
  <si>
    <t>Ireland</t>
  </si>
  <si>
    <t>Italy</t>
  </si>
  <si>
    <t>Luxembourg</t>
  </si>
  <si>
    <t>Netherlands</t>
  </si>
  <si>
    <t>Austria</t>
  </si>
  <si>
    <t>Portugal</t>
  </si>
  <si>
    <t>Sweden</t>
  </si>
  <si>
    <t>UK</t>
  </si>
  <si>
    <t>DK</t>
  </si>
  <si>
    <t>EL</t>
  </si>
  <si>
    <t>NL</t>
  </si>
  <si>
    <t>Area</t>
  </si>
  <si>
    <t>'000 sq km</t>
  </si>
  <si>
    <t>people per sq km</t>
  </si>
  <si>
    <t>Motorways</t>
  </si>
  <si>
    <t>km</t>
  </si>
  <si>
    <t>Railways</t>
  </si>
  <si>
    <t>Passenger cars</t>
  </si>
  <si>
    <t>Goods vehicles</t>
  </si>
  <si>
    <t>thousands</t>
  </si>
  <si>
    <t>calc'd</t>
  </si>
  <si>
    <t>Finland</t>
  </si>
  <si>
    <t>Passenger transport</t>
  </si>
  <si>
    <t>General data</t>
  </si>
  <si>
    <t>Powered two-wheelers</t>
  </si>
  <si>
    <t>Bus and coach</t>
  </si>
  <si>
    <t>Total these modes</t>
  </si>
  <si>
    <t>Buses and coaches</t>
  </si>
  <si>
    <t>Cycling</t>
  </si>
  <si>
    <t>Walking</t>
  </si>
  <si>
    <t>Road fatalities</t>
  </si>
  <si>
    <t>number</t>
  </si>
  <si>
    <t>per million pop'n</t>
  </si>
  <si>
    <t>per head of pop'n</t>
  </si>
  <si>
    <t>per 1,000 pop'n</t>
  </si>
  <si>
    <t>Infrastructure and vehicles</t>
  </si>
  <si>
    <t>Road</t>
  </si>
  <si>
    <t>Rail</t>
  </si>
  <si>
    <t>Inland waterway</t>
  </si>
  <si>
    <t>Pipeline</t>
  </si>
  <si>
    <t>( # )</t>
  </si>
  <si>
    <t>These may be on a different basis from those for the European countries, and for the UK as a whole, that are given in the other columns.</t>
  </si>
  <si>
    <t>Tram / metro</t>
  </si>
  <si>
    <t>km per '000 sq km</t>
  </si>
  <si>
    <t>CHECK:  EU15 - SUM countries</t>
  </si>
  <si>
    <t>( @ )</t>
  </si>
  <si>
    <t>GB</t>
  </si>
  <si>
    <t>'000 km</t>
  </si>
  <si>
    <t>Railways (excl. t/m)</t>
  </si>
  <si>
    <t xml:space="preserve">Scotland </t>
  </si>
  <si>
    <t xml:space="preserve">GB  (same basis) </t>
  </si>
  <si>
    <t>UK  (same basis)</t>
  </si>
  <si>
    <t>NOT IN</t>
  </si>
  <si>
    <t>TABLE</t>
  </si>
  <si>
    <t>SCOT</t>
  </si>
  <si>
    <t xml:space="preserve">EU publication table     </t>
  </si>
  <si>
    <t>3.6.1</t>
  </si>
  <si>
    <t>BE</t>
  </si>
  <si>
    <t>CZ</t>
  </si>
  <si>
    <t>Czech Republic</t>
  </si>
  <si>
    <t>DE</t>
  </si>
  <si>
    <t>EE</t>
  </si>
  <si>
    <t>Estonia</t>
  </si>
  <si>
    <t>ES</t>
  </si>
  <si>
    <t>FR</t>
  </si>
  <si>
    <t>IE</t>
  </si>
  <si>
    <t>IT</t>
  </si>
  <si>
    <t>Cyprus</t>
  </si>
  <si>
    <t>CY</t>
  </si>
  <si>
    <t>LV</t>
  </si>
  <si>
    <t>LT</t>
  </si>
  <si>
    <t>Latvia</t>
  </si>
  <si>
    <t>Lithuania</t>
  </si>
  <si>
    <t>LU</t>
  </si>
  <si>
    <t>HU</t>
  </si>
  <si>
    <t>MT</t>
  </si>
  <si>
    <t>Hungary</t>
  </si>
  <si>
    <t>Malta</t>
  </si>
  <si>
    <t>PL</t>
  </si>
  <si>
    <t>AT</t>
  </si>
  <si>
    <t>Poland</t>
  </si>
  <si>
    <t>SI</t>
  </si>
  <si>
    <t>Slovenia</t>
  </si>
  <si>
    <t>SK</t>
  </si>
  <si>
    <t>Slovak Republic</t>
  </si>
  <si>
    <t>FI</t>
  </si>
  <si>
    <t>SE</t>
  </si>
  <si>
    <t>EU-15</t>
  </si>
  <si>
    <t>Year of data for all (or most) countries</t>
  </si>
  <si>
    <t>3.5.1</t>
  </si>
  <si>
    <t>3.6.2</t>
  </si>
  <si>
    <t>3.6.6</t>
  </si>
  <si>
    <t>3.6.5</t>
  </si>
  <si>
    <t>3.6.4</t>
  </si>
  <si>
    <t>3.3.7 *</t>
  </si>
  <si>
    <t>3.4.1</t>
  </si>
  <si>
    <t>( * )</t>
  </si>
  <si>
    <t>3.7.1</t>
  </si>
  <si>
    <t>Other year(s) - for some countries</t>
  </si>
  <si>
    <t>( + )</t>
  </si>
  <si>
    <t>n-a</t>
  </si>
  <si>
    <t>PT</t>
  </si>
  <si>
    <t>( ** )</t>
  </si>
  <si>
    <t>prev. **</t>
  </si>
  <si>
    <t>==&gt;</t>
  </si>
  <si>
    <r>
      <t xml:space="preserve">EU countries </t>
    </r>
  </si>
  <si>
    <t>( $ )</t>
  </si>
  <si>
    <t xml:space="preserve">BLUE </t>
  </si>
  <si>
    <t>indicates formulae</t>
  </si>
  <si>
    <t>RED</t>
  </si>
  <si>
    <t>indicates "special" formulae - e.g. use of "GB" rather than "UK" population as divisor</t>
  </si>
  <si>
    <t>This workbook contains the tables for the STS "International Comparisons" section</t>
  </si>
  <si>
    <t>1.1</t>
  </si>
  <si>
    <t>3.5.2</t>
  </si>
  <si>
    <t>The notes on the sources of the statistics explain why there appears to be a large inconsistency between the EU publication's figure for the UK and the (DfT) figure for GB</t>
  </si>
  <si>
    <t>3.3.4 *</t>
  </si>
  <si>
    <t>3.3.5 *</t>
  </si>
  <si>
    <t>3.3.6 *</t>
  </si>
  <si>
    <t>3.3.3</t>
  </si>
  <si>
    <t>3.2.4c *</t>
  </si>
  <si>
    <t xml:space="preserve">Actually calculated from the figures in that table, which gives the total number of passenger/tonne-kilometres for the country as a whole (in 100/1000 millions) </t>
  </si>
  <si>
    <t>NB: some cells are formatted to display fewer decimal places than are held in the spreadsheet</t>
  </si>
  <si>
    <t>e.g. the populations are entered as millions with three d.p. (for greater precision in calculations)</t>
  </si>
  <si>
    <t>but the spreadsheet shows only millions with two d.p. (for "readibility")</t>
  </si>
  <si>
    <t>In some cases, the latest edition of the EU publication (or "TSGB") does not have more up-to-date figures for a particular country</t>
  </si>
  <si>
    <t xml:space="preserve">or on a particular topic - in such cases, this spreadsheet should continue to contain the figures that were taken from an earlier edition </t>
  </si>
  <si>
    <t>The definitions of road types vary from country to country.  Some countries' figures may include the lengths of some roads which do not have a hard surface.</t>
  </si>
  <si>
    <t>3.2.5 *</t>
  </si>
  <si>
    <t>3.2.6 *</t>
  </si>
  <si>
    <t>3.2.7 *</t>
  </si>
  <si>
    <t>When updating it from the next edition of the EU publication, or the other</t>
  </si>
  <si>
    <t>sources of Scottish/GB/UK figures, enter ALL the digits that are available</t>
  </si>
  <si>
    <t xml:space="preserve"> </t>
  </si>
  <si>
    <t xml:space="preserve">These are the nearest available figures for Scotland, and comparable figures for GB or UK as a whole.  The text describes the basis of these figures. </t>
  </si>
  <si>
    <t>In general, n-a is used where a figure is not available, and 0 is used where a figure is nil.  However, n-a may be treated as if it were 0 for the purpose of some calculations.</t>
  </si>
  <si>
    <t>BG</t>
  </si>
  <si>
    <t>RO</t>
  </si>
  <si>
    <t>Bulgaria</t>
  </si>
  <si>
    <t>Romania</t>
  </si>
  <si>
    <t>EU-27</t>
  </si>
  <si>
    <t>3.5.3</t>
  </si>
  <si>
    <t>02 &amp; '04</t>
  </si>
  <si>
    <t>As distance travelled</t>
  </si>
  <si>
    <r>
      <t xml:space="preserve">Table 13.1 </t>
    </r>
    <r>
      <rPr>
        <sz val="12"/>
        <rFont val="Arial"/>
        <family val="0"/>
      </rPr>
      <t>International comparisons</t>
    </r>
  </si>
  <si>
    <r>
      <t xml:space="preserve">Scottish figures </t>
    </r>
    <r>
      <rPr>
        <b/>
        <vertAlign val="superscript"/>
        <sz val="12"/>
        <rFont val="Arial"/>
        <family val="0"/>
      </rPr>
      <t>( # )</t>
    </r>
  </si>
  <si>
    <r>
      <t xml:space="preserve">Scottish figure </t>
    </r>
    <r>
      <rPr>
        <sz val="12"/>
        <rFont val="Arial"/>
        <family val="0"/>
      </rPr>
      <t>on the same (or a similar) basis  ( # )</t>
    </r>
  </si>
  <si>
    <r>
      <t xml:space="preserve">Population  </t>
    </r>
    <r>
      <rPr>
        <sz val="12"/>
        <rFont val="Arial"/>
        <family val="0"/>
      </rPr>
      <t>(at 1 Jan)</t>
    </r>
  </si>
  <si>
    <r>
      <t xml:space="preserve">Population density  </t>
    </r>
    <r>
      <rPr>
        <sz val="12"/>
        <rFont val="Arial"/>
        <family val="0"/>
      </rPr>
      <t>(at 1 Jan)</t>
    </r>
  </si>
  <si>
    <r>
      <t xml:space="preserve">All roads </t>
    </r>
    <r>
      <rPr>
        <sz val="12"/>
        <rFont val="Arial"/>
        <family val="0"/>
      </rPr>
      <t xml:space="preserve"> ( @  )</t>
    </r>
  </si>
  <si>
    <r>
      <t xml:space="preserve">Powered two wheelers  </t>
    </r>
    <r>
      <rPr>
        <sz val="12"/>
        <rFont val="Arial"/>
        <family val="0"/>
      </rPr>
      <t>( $ )</t>
    </r>
  </si>
  <si>
    <r>
      <t xml:space="preserve">Distance travelled </t>
    </r>
    <r>
      <rPr>
        <sz val="12"/>
        <rFont val="Arial"/>
        <family val="0"/>
      </rPr>
      <t>(kilometres per person per year)</t>
    </r>
  </si>
  <si>
    <r>
      <t xml:space="preserve">Modal shares </t>
    </r>
    <r>
      <rPr>
        <sz val="12"/>
        <rFont val="Arial"/>
        <family val="0"/>
      </rPr>
      <t>(% of total pass-kms for specified modes)</t>
    </r>
  </si>
  <si>
    <r>
      <t xml:space="preserve">International air passenger traffic between EU countries </t>
    </r>
    <r>
      <rPr>
        <sz val="12"/>
        <rFont val="Arial"/>
        <family val="0"/>
      </rPr>
      <t>(arrivals plus departures)</t>
    </r>
  </si>
  <si>
    <r>
      <t xml:space="preserve">Freight transport: modal shares </t>
    </r>
    <r>
      <rPr>
        <sz val="12"/>
        <rFont val="Arial"/>
        <family val="0"/>
      </rPr>
      <t>(% of total tonne-kms)</t>
    </r>
  </si>
  <si>
    <r>
      <t xml:space="preserve">GB  </t>
    </r>
    <r>
      <rPr>
        <sz val="11"/>
        <rFont val="Arial"/>
        <family val="0"/>
      </rPr>
      <t>(in these cases, the EU publication's figures relate to GB)</t>
    </r>
  </si>
  <si>
    <r>
      <t xml:space="preserve">from </t>
    </r>
    <r>
      <rPr>
        <i/>
        <sz val="12"/>
        <rFont val="Arial"/>
        <family val="0"/>
      </rPr>
      <t xml:space="preserve">EU Energy and Transport in Figures    (2008/09 edition) </t>
    </r>
  </si>
  <si>
    <t>n-a or 0</t>
  </si>
  <si>
    <t>New registrations of passenger cars</t>
  </si>
  <si>
    <t>As shown in (or as calculated from figures in) a previous edition - the 2007 edition does not provide any figures for powered two-wheelers, cycling or walking</t>
  </si>
  <si>
    <t xml:space="preserve">EU-27  </t>
  </si>
  <si>
    <t xml:space="preserve">EU-15 </t>
  </si>
  <si>
    <t>Greece ( + )</t>
  </si>
  <si>
    <t>Excludes 'other roads' data</t>
  </si>
  <si>
    <t>All roads data relates to the end of 2005, except for motorway estimate.</t>
  </si>
  <si>
    <t xml:space="preserve">( # )  ( + )  ( $ )  ( @ )  ( * )  ( ** )   -  see footnotes </t>
  </si>
  <si>
    <t xml:space="preserve">TO   BE   UPDATED   FOR   "STS 2008"   FROM   THE   EU   PUBLICATION 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</si>
</sst>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  <numFmt numFmtId="166" formatCode="0.000"/>
    <numFmt numFmtId="167" formatCode="#,##0.000"/>
    <numFmt numFmtId="168" formatCode="0.00000"/>
    <numFmt numFmtId="169" formatCode="0.0000"/>
    <numFmt numFmtId="170" formatCode="_-* #,##0.0_-;\-* #,##0.0_-;_-* &quot;-&quot;??_-;_-@_-"/>
    <numFmt numFmtId="171" formatCode="_-* #,##0_-;\-* #,##0_-;_-* &quot;-&quot;??_-;_-@_-"/>
    <numFmt numFmtId="172" formatCode="#,##0.0000"/>
    <numFmt numFmtId="173" formatCode="General_)"/>
    <numFmt numFmtId="174" formatCode="#,##0.0_);\(#,##0.0\)"/>
    <numFmt numFmtId="175" formatCode="#,##0\ "/>
    <numFmt numFmtId="176" formatCode="##0\ "/>
    <numFmt numFmtId="177" formatCode="#,##0.0\ "/>
    <numFmt numFmtId="178" formatCode="0.0\ \ \ \ "/>
    <numFmt numFmtId="179" formatCode="0.0\ \ \ "/>
    <numFmt numFmtId="180" formatCode="_-* #,##0.0_-;\-* #,##0.0_-;_-* &quot;-&quot;_-;_-@_-"/>
  </numFmts>
  <fonts count="1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48"/>
      <name val="Arial"/>
      <family val="0"/>
    </font>
    <font>
      <sz val="10"/>
      <color indexed="10"/>
      <name val="Arial"/>
      <family val="0"/>
    </font>
    <font>
      <b/>
      <sz val="10"/>
      <color indexed="8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i/>
      <sz val="10"/>
      <name val="Arial"/>
      <family val="0"/>
    </font>
    <font>
      <b/>
      <sz val="10"/>
      <color indexed="18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i/>
      <sz val="12"/>
      <name val="Arial"/>
      <family val="0"/>
    </font>
    <font>
      <b/>
      <vertAlign val="superscript"/>
      <sz val="12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10" fillId="2" borderId="0" applyNumberFormat="0" applyBorder="0">
      <alignment/>
      <protection locked="0"/>
    </xf>
    <xf numFmtId="0" fontId="6" fillId="3" borderId="0" applyNumberFormat="0" applyBorder="0">
      <alignment/>
      <protection locked="0"/>
    </xf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0" fontId="11" fillId="0" borderId="1" xfId="0" applyFont="1" applyFill="1" applyBorder="1" applyAlignment="1">
      <alignment/>
    </xf>
    <xf numFmtId="0" fontId="12" fillId="0" borderId="1" xfId="0" applyFont="1" applyFill="1" applyBorder="1" applyAlignment="1">
      <alignment/>
    </xf>
    <xf numFmtId="0" fontId="12" fillId="0" borderId="1" xfId="0" applyFont="1" applyFill="1" applyBorder="1" applyAlignment="1">
      <alignment horizontal="right"/>
    </xf>
    <xf numFmtId="0" fontId="12" fillId="4" borderId="0" xfId="0" applyFont="1" applyFill="1" applyAlignment="1">
      <alignment/>
    </xf>
    <xf numFmtId="0" fontId="12" fillId="0" borderId="0" xfId="0" applyFont="1" applyFill="1" applyAlignment="1">
      <alignment textRotation="90" wrapText="1"/>
    </xf>
    <xf numFmtId="0" fontId="12" fillId="0" borderId="0" xfId="0" applyFont="1" applyFill="1" applyAlignment="1">
      <alignment vertical="top" textRotation="90" wrapText="1"/>
    </xf>
    <xf numFmtId="0" fontId="11" fillId="0" borderId="0" xfId="0" applyFont="1" applyFill="1" applyAlignment="1">
      <alignment horizontal="center" textRotation="90" wrapText="1"/>
    </xf>
    <xf numFmtId="0" fontId="11" fillId="0" borderId="0" xfId="0" applyFont="1" applyFill="1" applyAlignment="1">
      <alignment textRotation="90" wrapText="1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1" fontId="12" fillId="0" borderId="0" xfId="0" applyNumberFormat="1" applyFont="1" applyFill="1" applyBorder="1" applyAlignment="1" quotePrefix="1">
      <alignment/>
    </xf>
    <xf numFmtId="2" fontId="12" fillId="0" borderId="0" xfId="0" applyNumberFormat="1" applyFont="1" applyFill="1" applyBorder="1" applyAlignment="1">
      <alignment/>
    </xf>
    <xf numFmtId="2" fontId="12" fillId="0" borderId="0" xfId="0" applyNumberFormat="1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/>
    </xf>
    <xf numFmtId="165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 quotePrefix="1">
      <alignment/>
    </xf>
    <xf numFmtId="164" fontId="12" fillId="0" borderId="0" xfId="0" applyNumberFormat="1" applyFont="1" applyFill="1" applyBorder="1" applyAlignment="1">
      <alignment/>
    </xf>
    <xf numFmtId="165" fontId="12" fillId="0" borderId="0" xfId="0" applyNumberFormat="1" applyFont="1" applyFill="1" applyBorder="1" applyAlignment="1">
      <alignment horizontal="right" vertical="center"/>
    </xf>
    <xf numFmtId="1" fontId="12" fillId="0" borderId="0" xfId="0" applyNumberFormat="1" applyFont="1" applyFill="1" applyBorder="1" applyAlignment="1">
      <alignment/>
    </xf>
    <xf numFmtId="0" fontId="11" fillId="0" borderId="0" xfId="0" applyFont="1" applyFill="1" applyBorder="1" applyAlignment="1" quotePrefix="1">
      <alignment/>
    </xf>
    <xf numFmtId="3" fontId="12" fillId="0" borderId="0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 quotePrefix="1">
      <alignment horizontal="right" vertical="center"/>
    </xf>
    <xf numFmtId="3" fontId="12" fillId="0" borderId="0" xfId="0" applyNumberFormat="1" applyFont="1" applyFill="1" applyBorder="1" applyAlignment="1">
      <alignment/>
    </xf>
    <xf numFmtId="164" fontId="13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 horizontal="right"/>
    </xf>
    <xf numFmtId="176" fontId="12" fillId="0" borderId="0" xfId="0" applyNumberFormat="1" applyFont="1" applyFill="1" applyBorder="1" applyAlignment="1">
      <alignment/>
    </xf>
    <xf numFmtId="177" fontId="12" fillId="0" borderId="0" xfId="0" applyNumberFormat="1" applyFont="1" applyFill="1" applyBorder="1" applyAlignment="1">
      <alignment horizontal="right" vertical="center"/>
    </xf>
    <xf numFmtId="177" fontId="12" fillId="0" borderId="0" xfId="0" applyNumberFormat="1" applyFont="1" applyFill="1" applyBorder="1" applyAlignment="1">
      <alignment/>
    </xf>
    <xf numFmtId="41" fontId="12" fillId="0" borderId="0" xfId="15" applyNumberFormat="1" applyFont="1" applyFill="1" applyBorder="1" applyAlignment="1">
      <alignment/>
    </xf>
    <xf numFmtId="41" fontId="13" fillId="0" borderId="0" xfId="15" applyNumberFormat="1" applyFont="1" applyFill="1" applyBorder="1" applyAlignment="1">
      <alignment/>
    </xf>
    <xf numFmtId="41" fontId="12" fillId="0" borderId="0" xfId="15" applyNumberFormat="1" applyFont="1" applyFill="1" applyAlignment="1">
      <alignment/>
    </xf>
    <xf numFmtId="3" fontId="12" fillId="0" borderId="0" xfId="0" applyNumberFormat="1" applyFont="1" applyFill="1" applyAlignment="1">
      <alignment/>
    </xf>
    <xf numFmtId="3" fontId="13" fillId="0" borderId="0" xfId="0" applyNumberFormat="1" applyFont="1" applyFill="1" applyBorder="1" applyAlignment="1">
      <alignment/>
    </xf>
    <xf numFmtId="3" fontId="12" fillId="0" borderId="0" xfId="0" applyNumberFormat="1" applyFont="1" applyFill="1" applyAlignment="1" quotePrefix="1">
      <alignment horizontal="right"/>
    </xf>
    <xf numFmtId="164" fontId="12" fillId="0" borderId="0" xfId="0" applyNumberFormat="1" applyFont="1" applyFill="1" applyBorder="1" applyAlignment="1">
      <alignment horizontal="right" vertical="center"/>
    </xf>
    <xf numFmtId="175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0" fontId="15" fillId="0" borderId="0" xfId="0" applyFont="1" applyFill="1" applyAlignment="1">
      <alignment textRotation="90" wrapText="1"/>
    </xf>
    <xf numFmtId="0" fontId="11" fillId="0" borderId="0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right"/>
    </xf>
    <xf numFmtId="0" fontId="12" fillId="5" borderId="0" xfId="0" applyFont="1" applyFill="1" applyBorder="1" applyAlignment="1">
      <alignment/>
    </xf>
    <xf numFmtId="3" fontId="12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3" fontId="12" fillId="0" borderId="0" xfId="0" applyNumberFormat="1" applyFont="1" applyFill="1" applyBorder="1" applyAlignment="1">
      <alignment horizontal="right"/>
    </xf>
    <xf numFmtId="41" fontId="12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164" fontId="12" fillId="0" borderId="0" xfId="0" applyNumberFormat="1" applyFont="1" applyFill="1" applyBorder="1" applyAlignment="1">
      <alignment horizontal="right"/>
    </xf>
    <xf numFmtId="4" fontId="12" fillId="0" borderId="0" xfId="0" applyNumberFormat="1" applyFont="1" applyFill="1" applyBorder="1" applyAlignment="1">
      <alignment horizontal="right"/>
    </xf>
    <xf numFmtId="164" fontId="12" fillId="0" borderId="0" xfId="0" applyNumberFormat="1" applyFont="1" applyFill="1" applyBorder="1" applyAlignment="1">
      <alignment/>
    </xf>
    <xf numFmtId="167" fontId="12" fillId="0" borderId="0" xfId="0" applyNumberFormat="1" applyFont="1" applyFill="1" applyBorder="1" applyAlignment="1">
      <alignment/>
    </xf>
    <xf numFmtId="166" fontId="12" fillId="0" borderId="0" xfId="0" applyNumberFormat="1" applyFont="1" applyFill="1" applyBorder="1" applyAlignment="1">
      <alignment/>
    </xf>
    <xf numFmtId="0" fontId="12" fillId="4" borderId="0" xfId="0" applyFont="1" applyFill="1" applyAlignment="1">
      <alignment horizontal="left" textRotation="90" wrapText="1"/>
    </xf>
    <xf numFmtId="0" fontId="11" fillId="4" borderId="1" xfId="0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2" fillId="4" borderId="0" xfId="0" applyFont="1" applyFill="1" applyBorder="1" applyAlignment="1">
      <alignment/>
    </xf>
    <xf numFmtId="0" fontId="12" fillId="4" borderId="0" xfId="0" applyFont="1" applyFill="1" applyBorder="1" applyAlignment="1" quotePrefix="1">
      <alignment/>
    </xf>
    <xf numFmtId="0" fontId="12" fillId="4" borderId="0" xfId="0" applyFont="1" applyFill="1" applyBorder="1" applyAlignment="1">
      <alignment horizontal="left"/>
    </xf>
    <xf numFmtId="0" fontId="11" fillId="4" borderId="0" xfId="0" applyFont="1" applyFill="1" applyAlignment="1">
      <alignment textRotation="90" wrapText="1"/>
    </xf>
    <xf numFmtId="0" fontId="11" fillId="4" borderId="1" xfId="0" applyFont="1" applyFill="1" applyBorder="1" applyAlignment="1">
      <alignment horizontal="right"/>
    </xf>
    <xf numFmtId="0" fontId="11" fillId="4" borderId="0" xfId="0" applyFont="1" applyFill="1" applyBorder="1" applyAlignment="1">
      <alignment horizontal="center" vertical="center"/>
    </xf>
    <xf numFmtId="2" fontId="12" fillId="4" borderId="0" xfId="0" applyNumberFormat="1" applyFont="1" applyFill="1" applyBorder="1" applyAlignment="1">
      <alignment vertical="center"/>
    </xf>
    <xf numFmtId="165" fontId="12" fillId="4" borderId="0" xfId="0" applyNumberFormat="1" applyFont="1" applyFill="1" applyBorder="1" applyAlignment="1">
      <alignment horizontal="right" vertical="center"/>
    </xf>
    <xf numFmtId="1" fontId="12" fillId="4" borderId="0" xfId="0" applyNumberFormat="1" applyFont="1" applyFill="1" applyBorder="1" applyAlignment="1">
      <alignment/>
    </xf>
    <xf numFmtId="3" fontId="12" fillId="4" borderId="0" xfId="0" applyNumberFormat="1" applyFont="1" applyFill="1" applyBorder="1" applyAlignment="1">
      <alignment horizontal="right" vertical="center"/>
    </xf>
    <xf numFmtId="164" fontId="12" fillId="4" borderId="0" xfId="0" applyNumberFormat="1" applyFont="1" applyFill="1" applyBorder="1" applyAlignment="1">
      <alignment/>
    </xf>
    <xf numFmtId="3" fontId="12" fillId="4" borderId="0" xfId="0" applyNumberFormat="1" applyFont="1" applyFill="1" applyBorder="1" applyAlignment="1">
      <alignment/>
    </xf>
    <xf numFmtId="2" fontId="12" fillId="4" borderId="0" xfId="0" applyNumberFormat="1" applyFont="1" applyFill="1" applyBorder="1" applyAlignment="1">
      <alignment/>
    </xf>
    <xf numFmtId="176" fontId="12" fillId="4" borderId="0" xfId="0" applyNumberFormat="1" applyFont="1" applyFill="1" applyBorder="1" applyAlignment="1">
      <alignment/>
    </xf>
    <xf numFmtId="1" fontId="12" fillId="4" borderId="0" xfId="0" applyNumberFormat="1" applyFont="1" applyFill="1" applyBorder="1" applyAlignment="1">
      <alignment horizontal="right"/>
    </xf>
    <xf numFmtId="41" fontId="12" fillId="4" borderId="0" xfId="15" applyNumberFormat="1" applyFont="1" applyFill="1" applyBorder="1" applyAlignment="1">
      <alignment/>
    </xf>
    <xf numFmtId="3" fontId="12" fillId="4" borderId="0" xfId="0" applyNumberFormat="1" applyFont="1" applyFill="1" applyAlignment="1">
      <alignment/>
    </xf>
    <xf numFmtId="164" fontId="12" fillId="4" borderId="0" xfId="0" applyNumberFormat="1" applyFont="1" applyFill="1" applyBorder="1" applyAlignment="1">
      <alignment horizontal="right" vertical="center"/>
    </xf>
    <xf numFmtId="3" fontId="12" fillId="4" borderId="0" xfId="0" applyNumberFormat="1" applyFont="1" applyFill="1" applyAlignment="1">
      <alignment horizontal="right"/>
    </xf>
    <xf numFmtId="3" fontId="12" fillId="4" borderId="0" xfId="0" applyNumberFormat="1" applyFont="1" applyFill="1" applyAlignment="1" quotePrefix="1">
      <alignment horizontal="right"/>
    </xf>
    <xf numFmtId="164" fontId="13" fillId="4" borderId="0" xfId="0" applyNumberFormat="1" applyFont="1" applyFill="1" applyBorder="1" applyAlignment="1">
      <alignment/>
    </xf>
    <xf numFmtId="3" fontId="12" fillId="4" borderId="0" xfId="0" applyNumberFormat="1" applyFont="1" applyFill="1" applyBorder="1" applyAlignment="1" quotePrefix="1">
      <alignment horizontal="right" vertical="center"/>
    </xf>
    <xf numFmtId="164" fontId="12" fillId="4" borderId="0" xfId="0" applyNumberFormat="1" applyFont="1" applyFill="1" applyBorder="1" applyAlignment="1">
      <alignment/>
    </xf>
    <xf numFmtId="0" fontId="11" fillId="4" borderId="0" xfId="0" applyFont="1" applyFill="1" applyAlignment="1">
      <alignment horizontal="center" textRotation="90" wrapText="1"/>
    </xf>
    <xf numFmtId="41" fontId="12" fillId="4" borderId="0" xfId="0" applyNumberFormat="1" applyFont="1" applyFill="1" applyBorder="1" applyAlignment="1">
      <alignment horizontal="right"/>
    </xf>
    <xf numFmtId="3" fontId="11" fillId="4" borderId="0" xfId="0" applyNumberFormat="1" applyFont="1" applyFill="1" applyBorder="1" applyAlignment="1" quotePrefix="1">
      <alignment horizontal="right"/>
    </xf>
    <xf numFmtId="0" fontId="12" fillId="4" borderId="0" xfId="0" applyFont="1" applyFill="1" applyAlignment="1">
      <alignment vertical="top" textRotation="90" wrapText="1"/>
    </xf>
    <xf numFmtId="165" fontId="12" fillId="4" borderId="0" xfId="0" applyNumberFormat="1" applyFont="1" applyFill="1" applyBorder="1" applyAlignment="1">
      <alignment/>
    </xf>
    <xf numFmtId="4" fontId="12" fillId="4" borderId="0" xfId="0" applyNumberFormat="1" applyFont="1" applyFill="1" applyBorder="1" applyAlignment="1">
      <alignment/>
    </xf>
    <xf numFmtId="0" fontId="13" fillId="4" borderId="0" xfId="0" applyFont="1" applyFill="1" applyBorder="1" applyAlignment="1">
      <alignment/>
    </xf>
    <xf numFmtId="167" fontId="12" fillId="4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Alignment="1">
      <alignment horizontal="right"/>
    </xf>
    <xf numFmtId="41" fontId="12" fillId="4" borderId="0" xfId="15" applyNumberFormat="1" applyFont="1" applyFill="1" applyBorder="1" applyAlignment="1">
      <alignment/>
    </xf>
    <xf numFmtId="3" fontId="12" fillId="4" borderId="0" xfId="0" applyNumberFormat="1" applyFont="1" applyFill="1" applyBorder="1" applyAlignment="1">
      <alignment/>
    </xf>
    <xf numFmtId="165" fontId="12" fillId="0" borderId="0" xfId="0" applyNumberFormat="1" applyFont="1" applyFill="1" applyBorder="1" applyAlignment="1">
      <alignment horizontal="right"/>
    </xf>
    <xf numFmtId="164" fontId="13" fillId="0" borderId="0" xfId="0" applyNumberFormat="1" applyFont="1" applyFill="1" applyBorder="1" applyAlignment="1">
      <alignment/>
    </xf>
    <xf numFmtId="164" fontId="13" fillId="4" borderId="0" xfId="0" applyNumberFormat="1" applyFont="1" applyFill="1" applyBorder="1" applyAlignment="1">
      <alignment/>
    </xf>
    <xf numFmtId="1" fontId="12" fillId="4" borderId="0" xfId="0" applyNumberFormat="1" applyFont="1" applyFill="1" applyBorder="1" applyAlignment="1" quotePrefix="1">
      <alignment horizontal="right"/>
    </xf>
    <xf numFmtId="175" fontId="12" fillId="4" borderId="0" xfId="0" applyNumberFormat="1" applyFont="1" applyFill="1" applyBorder="1" applyAlignment="1">
      <alignment/>
    </xf>
    <xf numFmtId="3" fontId="12" fillId="4" borderId="0" xfId="0" applyNumberFormat="1" applyFont="1" applyFill="1" applyBorder="1" applyAlignment="1">
      <alignment horizontal="right" vertical="center"/>
    </xf>
    <xf numFmtId="175" fontId="13" fillId="4" borderId="0" xfId="0" applyNumberFormat="1" applyFont="1" applyFill="1" applyAlignment="1">
      <alignment/>
    </xf>
    <xf numFmtId="177" fontId="12" fillId="4" borderId="0" xfId="0" applyNumberFormat="1" applyFont="1" applyFill="1" applyBorder="1" applyAlignment="1">
      <alignment horizontal="right" vertical="center"/>
    </xf>
    <xf numFmtId="177" fontId="12" fillId="4" borderId="0" xfId="0" applyNumberFormat="1" applyFont="1" applyFill="1" applyBorder="1" applyAlignment="1">
      <alignment/>
    </xf>
    <xf numFmtId="3" fontId="12" fillId="4" borderId="0" xfId="0" applyNumberFormat="1" applyFont="1" applyFill="1" applyBorder="1" applyAlignment="1" quotePrefix="1">
      <alignment horizontal="right"/>
    </xf>
    <xf numFmtId="165" fontId="13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textRotation="90" wrapText="1"/>
    </xf>
    <xf numFmtId="41" fontId="12" fillId="0" borderId="0" xfId="15" applyNumberFormat="1" applyFont="1" applyFill="1" applyBorder="1" applyAlignment="1">
      <alignment/>
    </xf>
    <xf numFmtId="0" fontId="11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textRotation="90" wrapText="1"/>
    </xf>
    <xf numFmtId="0" fontId="17" fillId="0" borderId="0" xfId="0" applyNumberFormat="1" applyFont="1" applyFill="1" applyBorder="1" applyAlignment="1">
      <alignment horizontal="center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andard_E00seit45" xfId="22"/>
    <cellStyle name="Titre ligne" xfId="23"/>
    <cellStyle name="Total intermediair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A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F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00FFFF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20"/>
  <sheetViews>
    <sheetView workbookViewId="0" topLeftCell="A1">
      <selection activeCell="I17" sqref="I17"/>
    </sheetView>
  </sheetViews>
  <sheetFormatPr defaultColWidth="9.140625" defaultRowHeight="12.75"/>
  <cols>
    <col min="1" max="1" width="3.28125" style="0" customWidth="1"/>
  </cols>
  <sheetData>
    <row r="2" ht="12.75">
      <c r="B2" t="s">
        <v>117</v>
      </c>
    </row>
    <row r="4" ht="12.75">
      <c r="B4" s="1" t="s">
        <v>136</v>
      </c>
    </row>
    <row r="5" ht="12.75">
      <c r="B5" s="1" t="s">
        <v>137</v>
      </c>
    </row>
    <row r="6" ht="12.75">
      <c r="B6" t="s">
        <v>127</v>
      </c>
    </row>
    <row r="7" ht="12.75">
      <c r="B7" t="s">
        <v>128</v>
      </c>
    </row>
    <row r="8" ht="12.75">
      <c r="B8" t="s">
        <v>129</v>
      </c>
    </row>
    <row r="10" ht="12.75">
      <c r="B10" t="s">
        <v>130</v>
      </c>
    </row>
    <row r="11" ht="12.75">
      <c r="B11" t="s">
        <v>131</v>
      </c>
    </row>
    <row r="13" spans="2:3" ht="12.75">
      <c r="B13" s="2" t="s">
        <v>113</v>
      </c>
      <c r="C13" t="s">
        <v>114</v>
      </c>
    </row>
    <row r="15" spans="2:3" ht="12.75">
      <c r="B15" s="3" t="s">
        <v>115</v>
      </c>
      <c r="C15" t="s">
        <v>116</v>
      </c>
    </row>
    <row r="20" ht="18">
      <c r="B20" s="4" t="s">
        <v>171</v>
      </c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91"/>
  <sheetViews>
    <sheetView tabSelected="1" zoomScale="75" zoomScaleNormal="75" workbookViewId="0" topLeftCell="A1">
      <selection activeCell="D1" sqref="D1"/>
    </sheetView>
  </sheetViews>
  <sheetFormatPr defaultColWidth="9.140625" defaultRowHeight="12.75"/>
  <cols>
    <col min="1" max="1" width="1.8515625" style="6" customWidth="1"/>
    <col min="2" max="2" width="2.28125" style="6" customWidth="1"/>
    <col min="3" max="3" width="1.28515625" style="6" customWidth="1"/>
    <col min="4" max="4" width="20.00390625" style="6" customWidth="1"/>
    <col min="5" max="5" width="0.71875" style="6" customWidth="1"/>
    <col min="6" max="6" width="9.57421875" style="6" customWidth="1"/>
    <col min="7" max="7" width="0.85546875" style="6" customWidth="1"/>
    <col min="8" max="8" width="12.421875" style="6" customWidth="1"/>
    <col min="9" max="9" width="0.5625" style="6" customWidth="1"/>
    <col min="10" max="10" width="7.00390625" style="6" customWidth="1"/>
    <col min="11" max="11" width="2.28125" style="6" customWidth="1"/>
    <col min="12" max="12" width="9.7109375" style="8" customWidth="1"/>
    <col min="13" max="13" width="0.85546875" style="6" customWidth="1"/>
    <col min="14" max="14" width="8.28125" style="6" customWidth="1"/>
    <col min="15" max="15" width="9.8515625" style="6" customWidth="1"/>
    <col min="16" max="18" width="8.28125" style="6" customWidth="1"/>
    <col min="19" max="19" width="10.7109375" style="6" customWidth="1"/>
    <col min="20" max="20" width="11.421875" style="6" customWidth="1"/>
    <col min="21" max="23" width="8.28125" style="6" customWidth="1"/>
    <col min="24" max="25" width="10.7109375" style="6" customWidth="1"/>
    <col min="26" max="27" width="8.28125" style="6" customWidth="1"/>
    <col min="28" max="28" width="11.140625" style="6" customWidth="1"/>
    <col min="29" max="29" width="10.421875" style="6" customWidth="1"/>
    <col min="30" max="30" width="11.00390625" style="6" customWidth="1"/>
    <col min="31" max="36" width="8.28125" style="6" customWidth="1"/>
    <col min="37" max="37" width="11.00390625" style="6" customWidth="1"/>
    <col min="38" max="38" width="10.00390625" style="6" customWidth="1"/>
    <col min="39" max="39" width="8.28125" style="6" customWidth="1"/>
    <col min="40" max="41" width="12.28125" style="6" customWidth="1"/>
    <col min="42" max="42" width="2.140625" style="6" customWidth="1"/>
    <col min="43" max="43" width="13.140625" style="6" customWidth="1"/>
    <col min="44" max="44" width="13.28125" style="6" customWidth="1"/>
    <col min="45" max="46" width="2.00390625" style="6" customWidth="1"/>
    <col min="47" max="47" width="9.28125" style="6" customWidth="1"/>
    <col min="48" max="48" width="9.421875" style="6" customWidth="1"/>
    <col min="49" max="49" width="11.421875" style="6" customWidth="1"/>
    <col min="50" max="50" width="1.28515625" style="6" customWidth="1"/>
    <col min="51" max="51" width="0" style="6" hidden="1" customWidth="1"/>
    <col min="52" max="52" width="3.8515625" style="6" customWidth="1"/>
    <col min="53" max="16384" width="9.140625" style="6" customWidth="1"/>
  </cols>
  <sheetData>
    <row r="1" ht="15.75">
      <c r="C1" s="7" t="s">
        <v>149</v>
      </c>
    </row>
    <row r="2" spans="2:51" ht="13.5" customHeight="1">
      <c r="B2" s="7"/>
      <c r="AY2" s="7" t="s">
        <v>58</v>
      </c>
    </row>
    <row r="3" spans="2:51" ht="18" customHeight="1">
      <c r="B3" s="7"/>
      <c r="N3" s="9" t="s">
        <v>111</v>
      </c>
      <c r="O3" s="9"/>
      <c r="P3" s="9"/>
      <c r="Q3" s="10"/>
      <c r="R3" s="10" t="s">
        <v>161</v>
      </c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1" t="s">
        <v>161</v>
      </c>
      <c r="AP3" s="10"/>
      <c r="AQ3" s="10"/>
      <c r="AR3" s="10"/>
      <c r="AU3" s="120" t="s">
        <v>150</v>
      </c>
      <c r="AV3" s="121"/>
      <c r="AW3" s="121"/>
      <c r="AY3" s="7" t="s">
        <v>59</v>
      </c>
    </row>
    <row r="4" spans="10:49" ht="6" customHeight="1">
      <c r="J4" s="12"/>
      <c r="N4" s="12"/>
      <c r="P4" s="12"/>
      <c r="R4" s="12"/>
      <c r="T4" s="12"/>
      <c r="V4" s="12"/>
      <c r="X4" s="12"/>
      <c r="Z4" s="12"/>
      <c r="AB4" s="12"/>
      <c r="AD4" s="12"/>
      <c r="AF4" s="12"/>
      <c r="AH4" s="12"/>
      <c r="AJ4" s="12"/>
      <c r="AL4" s="12"/>
      <c r="AN4" s="12"/>
      <c r="AQ4" s="12"/>
      <c r="AU4" s="12"/>
      <c r="AW4" s="12"/>
    </row>
    <row r="5" spans="6:51" ht="105.75" customHeight="1">
      <c r="F5" s="13" t="s">
        <v>94</v>
      </c>
      <c r="G5" s="13"/>
      <c r="H5" s="13" t="s">
        <v>104</v>
      </c>
      <c r="J5" s="66" t="s">
        <v>61</v>
      </c>
      <c r="K5" s="14"/>
      <c r="L5" s="15" t="s">
        <v>151</v>
      </c>
      <c r="N5" s="73" t="s">
        <v>10</v>
      </c>
      <c r="O5" s="16" t="s">
        <v>1</v>
      </c>
      <c r="P5" s="73" t="s">
        <v>143</v>
      </c>
      <c r="Q5" s="16" t="s">
        <v>73</v>
      </c>
      <c r="R5" s="73" t="s">
        <v>65</v>
      </c>
      <c r="S5" s="16" t="s">
        <v>3</v>
      </c>
      <c r="T5" s="73" t="s">
        <v>2</v>
      </c>
      <c r="U5" s="16" t="s">
        <v>68</v>
      </c>
      <c r="V5" s="73" t="s">
        <v>167</v>
      </c>
      <c r="W5" s="16" t="s">
        <v>4</v>
      </c>
      <c r="X5" s="73" t="s">
        <v>27</v>
      </c>
      <c r="Y5" s="16" t="s">
        <v>5</v>
      </c>
      <c r="Z5" s="73" t="s">
        <v>82</v>
      </c>
      <c r="AA5" s="16" t="s">
        <v>6</v>
      </c>
      <c r="AB5" s="73" t="s">
        <v>7</v>
      </c>
      <c r="AC5" s="16" t="s">
        <v>78</v>
      </c>
      <c r="AD5" s="73" t="s">
        <v>8</v>
      </c>
      <c r="AE5" s="16" t="s">
        <v>77</v>
      </c>
      <c r="AF5" s="73" t="s">
        <v>83</v>
      </c>
      <c r="AG5" s="16" t="s">
        <v>9</v>
      </c>
      <c r="AH5" s="73" t="s">
        <v>86</v>
      </c>
      <c r="AI5" s="16" t="s">
        <v>11</v>
      </c>
      <c r="AJ5" s="73" t="s">
        <v>144</v>
      </c>
      <c r="AK5" s="16" t="s">
        <v>12</v>
      </c>
      <c r="AL5" s="73" t="s">
        <v>88</v>
      </c>
      <c r="AM5" s="16" t="s">
        <v>90</v>
      </c>
      <c r="AN5" s="73" t="s">
        <v>13</v>
      </c>
      <c r="AO5" s="50" t="s">
        <v>160</v>
      </c>
      <c r="AP5" s="16"/>
      <c r="AQ5" s="73" t="s">
        <v>165</v>
      </c>
      <c r="AR5" s="16" t="s">
        <v>166</v>
      </c>
      <c r="AS5" s="14"/>
      <c r="AT5" s="14"/>
      <c r="AU5" s="73" t="s">
        <v>55</v>
      </c>
      <c r="AV5" s="16" t="s">
        <v>56</v>
      </c>
      <c r="AW5" s="73" t="s">
        <v>57</v>
      </c>
      <c r="AY5" s="14" t="s">
        <v>50</v>
      </c>
    </row>
    <row r="6" spans="10:49" ht="6" customHeight="1">
      <c r="J6" s="12"/>
      <c r="L6" s="14"/>
      <c r="N6" s="73"/>
      <c r="O6" s="16"/>
      <c r="P6" s="73"/>
      <c r="Q6" s="16"/>
      <c r="R6" s="73"/>
      <c r="S6" s="16"/>
      <c r="T6" s="73"/>
      <c r="U6" s="16"/>
      <c r="V6" s="73"/>
      <c r="W6" s="16"/>
      <c r="X6" s="73"/>
      <c r="Y6" s="16"/>
      <c r="Z6" s="73"/>
      <c r="AA6" s="16"/>
      <c r="AB6" s="73"/>
      <c r="AC6" s="16"/>
      <c r="AD6" s="73"/>
      <c r="AE6" s="16"/>
      <c r="AF6" s="73"/>
      <c r="AG6" s="16"/>
      <c r="AH6" s="73"/>
      <c r="AI6" s="16"/>
      <c r="AJ6" s="73"/>
      <c r="AK6" s="16"/>
      <c r="AL6" s="73"/>
      <c r="AM6" s="16"/>
      <c r="AN6" s="93"/>
      <c r="AO6" s="15"/>
      <c r="AP6" s="15"/>
      <c r="AQ6" s="73"/>
      <c r="AR6" s="16"/>
      <c r="AS6" s="14"/>
      <c r="AT6" s="14"/>
      <c r="AU6" s="96"/>
      <c r="AV6" s="14"/>
      <c r="AW6" s="96"/>
    </row>
    <row r="7" spans="1:49" s="17" customFormat="1" ht="18.75" customHeight="1">
      <c r="A7" s="52"/>
      <c r="B7" s="52"/>
      <c r="C7" s="52"/>
      <c r="D7" s="52"/>
      <c r="E7" s="52"/>
      <c r="F7" s="52"/>
      <c r="G7" s="52"/>
      <c r="H7" s="52"/>
      <c r="I7" s="52"/>
      <c r="J7" s="67"/>
      <c r="K7" s="52"/>
      <c r="L7" s="53" t="s">
        <v>60</v>
      </c>
      <c r="M7" s="53"/>
      <c r="N7" s="74" t="s">
        <v>85</v>
      </c>
      <c r="O7" s="53" t="s">
        <v>63</v>
      </c>
      <c r="P7" s="74" t="s">
        <v>141</v>
      </c>
      <c r="Q7" s="53" t="s">
        <v>74</v>
      </c>
      <c r="R7" s="74" t="s">
        <v>64</v>
      </c>
      <c r="S7" s="53" t="s">
        <v>66</v>
      </c>
      <c r="T7" s="74" t="s">
        <v>14</v>
      </c>
      <c r="U7" s="53" t="s">
        <v>67</v>
      </c>
      <c r="V7" s="74" t="s">
        <v>15</v>
      </c>
      <c r="W7" s="53" t="s">
        <v>69</v>
      </c>
      <c r="X7" s="74" t="s">
        <v>91</v>
      </c>
      <c r="Y7" s="53" t="s">
        <v>70</v>
      </c>
      <c r="Z7" s="74" t="s">
        <v>80</v>
      </c>
      <c r="AA7" s="53" t="s">
        <v>71</v>
      </c>
      <c r="AB7" s="74" t="s">
        <v>72</v>
      </c>
      <c r="AC7" s="53" t="s">
        <v>76</v>
      </c>
      <c r="AD7" s="74" t="s">
        <v>79</v>
      </c>
      <c r="AE7" s="53" t="s">
        <v>75</v>
      </c>
      <c r="AF7" s="74" t="s">
        <v>81</v>
      </c>
      <c r="AG7" s="53" t="s">
        <v>16</v>
      </c>
      <c r="AH7" s="74" t="s">
        <v>84</v>
      </c>
      <c r="AI7" s="53" t="s">
        <v>107</v>
      </c>
      <c r="AJ7" s="74" t="s">
        <v>142</v>
      </c>
      <c r="AK7" s="53" t="s">
        <v>92</v>
      </c>
      <c r="AL7" s="74" t="s">
        <v>87</v>
      </c>
      <c r="AM7" s="53" t="s">
        <v>89</v>
      </c>
      <c r="AN7" s="74" t="s">
        <v>13</v>
      </c>
      <c r="AO7" s="53" t="s">
        <v>52</v>
      </c>
      <c r="AP7" s="53"/>
      <c r="AQ7" s="74" t="s">
        <v>145</v>
      </c>
      <c r="AR7" s="53" t="s">
        <v>93</v>
      </c>
      <c r="AS7" s="53"/>
      <c r="AT7" s="53"/>
      <c r="AU7" s="74" t="s">
        <v>60</v>
      </c>
      <c r="AV7" s="53" t="s">
        <v>52</v>
      </c>
      <c r="AW7" s="74" t="s">
        <v>13</v>
      </c>
    </row>
    <row r="8" spans="10:49" s="18" customFormat="1" ht="6" customHeight="1" hidden="1">
      <c r="J8" s="68"/>
      <c r="N8" s="68"/>
      <c r="P8" s="68"/>
      <c r="R8" s="68"/>
      <c r="T8" s="68"/>
      <c r="V8" s="68"/>
      <c r="X8" s="68"/>
      <c r="Z8" s="68"/>
      <c r="AB8" s="68"/>
      <c r="AD8" s="68"/>
      <c r="AF8" s="68"/>
      <c r="AH8" s="68"/>
      <c r="AJ8" s="68"/>
      <c r="AL8" s="68"/>
      <c r="AN8" s="68"/>
      <c r="AQ8" s="68"/>
      <c r="AU8" s="68"/>
      <c r="AW8" s="68"/>
    </row>
    <row r="9" spans="10:49" s="18" customFormat="1" ht="6" customHeight="1" hidden="1">
      <c r="J9" s="68"/>
      <c r="N9" s="68"/>
      <c r="P9" s="68"/>
      <c r="R9" s="68"/>
      <c r="T9" s="68"/>
      <c r="V9" s="68"/>
      <c r="X9" s="68"/>
      <c r="Z9" s="68"/>
      <c r="AB9" s="68"/>
      <c r="AD9" s="68"/>
      <c r="AF9" s="68"/>
      <c r="AH9" s="68"/>
      <c r="AJ9" s="68"/>
      <c r="AL9" s="68"/>
      <c r="AN9" s="68"/>
      <c r="AQ9" s="68"/>
      <c r="AU9" s="68"/>
      <c r="AW9" s="68"/>
    </row>
    <row r="10" spans="10:49" s="19" customFormat="1" ht="15.75" hidden="1">
      <c r="J10" s="69"/>
      <c r="N10" s="75" t="s">
        <v>85</v>
      </c>
      <c r="O10" s="20" t="s">
        <v>63</v>
      </c>
      <c r="P10" s="75" t="s">
        <v>141</v>
      </c>
      <c r="Q10" s="20" t="s">
        <v>74</v>
      </c>
      <c r="R10" s="75" t="s">
        <v>64</v>
      </c>
      <c r="S10" s="20" t="s">
        <v>66</v>
      </c>
      <c r="T10" s="75" t="s">
        <v>14</v>
      </c>
      <c r="U10" s="20" t="s">
        <v>67</v>
      </c>
      <c r="V10" s="75" t="s">
        <v>15</v>
      </c>
      <c r="W10" s="20" t="s">
        <v>69</v>
      </c>
      <c r="X10" s="75" t="s">
        <v>91</v>
      </c>
      <c r="Y10" s="20" t="s">
        <v>70</v>
      </c>
      <c r="Z10" s="75" t="s">
        <v>80</v>
      </c>
      <c r="AA10" s="20" t="s">
        <v>71</v>
      </c>
      <c r="AB10" s="75" t="s">
        <v>72</v>
      </c>
      <c r="AC10" s="20" t="s">
        <v>76</v>
      </c>
      <c r="AD10" s="75" t="s">
        <v>79</v>
      </c>
      <c r="AE10" s="20" t="s">
        <v>75</v>
      </c>
      <c r="AF10" s="75" t="s">
        <v>81</v>
      </c>
      <c r="AG10" s="20" t="s">
        <v>16</v>
      </c>
      <c r="AH10" s="75" t="s">
        <v>84</v>
      </c>
      <c r="AI10" s="20" t="s">
        <v>107</v>
      </c>
      <c r="AJ10" s="75" t="s">
        <v>142</v>
      </c>
      <c r="AK10" s="20" t="s">
        <v>92</v>
      </c>
      <c r="AL10" s="75" t="s">
        <v>87</v>
      </c>
      <c r="AM10" s="20" t="s">
        <v>89</v>
      </c>
      <c r="AN10" s="75" t="s">
        <v>13</v>
      </c>
      <c r="AQ10" s="69"/>
      <c r="AU10" s="69"/>
      <c r="AW10" s="69"/>
    </row>
    <row r="11" spans="2:49" ht="15" customHeight="1">
      <c r="B11" s="51" t="s">
        <v>29</v>
      </c>
      <c r="J11" s="12"/>
      <c r="N11" s="12"/>
      <c r="P11" s="12"/>
      <c r="R11" s="12"/>
      <c r="T11" s="12"/>
      <c r="V11" s="12"/>
      <c r="X11" s="12"/>
      <c r="Z11" s="12"/>
      <c r="AB11" s="12"/>
      <c r="AD11" s="12"/>
      <c r="AF11" s="12"/>
      <c r="AH11" s="12"/>
      <c r="AJ11" s="12"/>
      <c r="AL11" s="12"/>
      <c r="AN11" s="12"/>
      <c r="AQ11" s="12"/>
      <c r="AU11" s="12"/>
      <c r="AW11" s="12"/>
    </row>
    <row r="12" spans="3:49" s="21" customFormat="1" ht="15.75">
      <c r="C12" s="5" t="s">
        <v>152</v>
      </c>
      <c r="J12" s="70"/>
      <c r="L12" s="22"/>
      <c r="N12" s="70"/>
      <c r="P12" s="70"/>
      <c r="R12" s="70"/>
      <c r="T12" s="70"/>
      <c r="V12" s="70"/>
      <c r="X12" s="70"/>
      <c r="Z12" s="70"/>
      <c r="AB12" s="70"/>
      <c r="AD12" s="70"/>
      <c r="AF12" s="70"/>
      <c r="AH12" s="70"/>
      <c r="AJ12" s="70"/>
      <c r="AL12" s="70"/>
      <c r="AN12" s="70"/>
      <c r="AQ12" s="98"/>
      <c r="AU12" s="70"/>
      <c r="AW12" s="70"/>
    </row>
    <row r="13" spans="4:51" s="21" customFormat="1" ht="15">
      <c r="D13" s="21" t="s">
        <v>0</v>
      </c>
      <c r="F13" s="23">
        <v>2008</v>
      </c>
      <c r="G13" s="23"/>
      <c r="H13" s="23"/>
      <c r="J13" s="71" t="s">
        <v>118</v>
      </c>
      <c r="L13" s="24">
        <v>5.1685</v>
      </c>
      <c r="N13" s="76">
        <v>8.33193</v>
      </c>
      <c r="O13" s="25">
        <v>10.666866</v>
      </c>
      <c r="P13" s="76">
        <v>7.640238</v>
      </c>
      <c r="Q13" s="25">
        <v>0.789258</v>
      </c>
      <c r="R13" s="76">
        <v>10.38113</v>
      </c>
      <c r="S13" s="25">
        <v>82.217837</v>
      </c>
      <c r="T13" s="76">
        <v>5.475791</v>
      </c>
      <c r="U13" s="25">
        <v>1.340935</v>
      </c>
      <c r="V13" s="76">
        <v>11.213785</v>
      </c>
      <c r="W13" s="25">
        <v>45.283259</v>
      </c>
      <c r="X13" s="76">
        <v>5.300484</v>
      </c>
      <c r="Y13" s="25">
        <v>61.875822</v>
      </c>
      <c r="Z13" s="76">
        <v>10.045401</v>
      </c>
      <c r="AA13" s="25">
        <v>4.401335</v>
      </c>
      <c r="AB13" s="76">
        <v>59.61929</v>
      </c>
      <c r="AC13" s="25">
        <v>3.366357</v>
      </c>
      <c r="AD13" s="76">
        <v>0.483799</v>
      </c>
      <c r="AE13" s="25">
        <v>2.270894</v>
      </c>
      <c r="AF13" s="76">
        <v>0.41029</v>
      </c>
      <c r="AG13" s="25">
        <v>16.405399</v>
      </c>
      <c r="AH13" s="76">
        <v>38.115641</v>
      </c>
      <c r="AI13" s="25">
        <v>10.617575</v>
      </c>
      <c r="AJ13" s="76">
        <v>21.528627</v>
      </c>
      <c r="AK13" s="25">
        <v>9.182927</v>
      </c>
      <c r="AL13" s="76">
        <v>2.025866</v>
      </c>
      <c r="AM13" s="25">
        <v>5.400998</v>
      </c>
      <c r="AN13" s="76">
        <v>61.185981</v>
      </c>
      <c r="AO13" s="26"/>
      <c r="AP13" s="26"/>
      <c r="AQ13" s="82">
        <v>495.577715</v>
      </c>
      <c r="AR13" s="24">
        <v>392.26207999999997</v>
      </c>
      <c r="AU13" s="82">
        <f>L13</f>
        <v>5.1685</v>
      </c>
      <c r="AV13" s="64">
        <v>59.608</v>
      </c>
      <c r="AW13" s="100">
        <v>61.383</v>
      </c>
      <c r="AY13" s="27">
        <f>AR13-SUM(N13:AN13)</f>
        <v>-103.31563500000004</v>
      </c>
    </row>
    <row r="14" spans="10:49" s="21" customFormat="1" ht="6" customHeight="1">
      <c r="J14" s="70"/>
      <c r="L14" s="22"/>
      <c r="N14" s="70"/>
      <c r="P14" s="70"/>
      <c r="R14" s="70"/>
      <c r="T14" s="70"/>
      <c r="V14" s="70"/>
      <c r="X14" s="70"/>
      <c r="Z14" s="70"/>
      <c r="AB14" s="70"/>
      <c r="AD14" s="70"/>
      <c r="AF14" s="70"/>
      <c r="AH14" s="70"/>
      <c r="AJ14" s="70"/>
      <c r="AL14" s="70"/>
      <c r="AN14" s="70"/>
      <c r="AQ14" s="70"/>
      <c r="AU14" s="80"/>
      <c r="AV14" s="26"/>
      <c r="AW14" s="70"/>
    </row>
    <row r="15" spans="3:49" s="21" customFormat="1" ht="15.75">
      <c r="C15" s="5" t="s">
        <v>17</v>
      </c>
      <c r="J15" s="70"/>
      <c r="L15" s="22"/>
      <c r="M15" s="28"/>
      <c r="N15" s="70"/>
      <c r="P15" s="70"/>
      <c r="R15" s="70"/>
      <c r="T15" s="70"/>
      <c r="V15" s="70"/>
      <c r="X15" s="70"/>
      <c r="Z15" s="70"/>
      <c r="AB15" s="70"/>
      <c r="AD15" s="70"/>
      <c r="AF15" s="70"/>
      <c r="AH15" s="70"/>
      <c r="AJ15" s="70"/>
      <c r="AL15" s="70"/>
      <c r="AN15" s="70"/>
      <c r="AQ15" s="70"/>
      <c r="AU15" s="80"/>
      <c r="AV15" s="26"/>
      <c r="AW15" s="70"/>
    </row>
    <row r="16" spans="4:51" s="21" customFormat="1" ht="15">
      <c r="D16" s="28" t="s">
        <v>18</v>
      </c>
      <c r="E16" s="28"/>
      <c r="F16" s="28"/>
      <c r="G16" s="28"/>
      <c r="H16" s="28"/>
      <c r="I16" s="28"/>
      <c r="J16" s="71" t="s">
        <v>118</v>
      </c>
      <c r="K16" s="28"/>
      <c r="L16" s="29">
        <v>77.907</v>
      </c>
      <c r="M16" s="28"/>
      <c r="N16" s="77">
        <v>83.9</v>
      </c>
      <c r="O16" s="30">
        <v>30.5</v>
      </c>
      <c r="P16" s="77">
        <v>110.91</v>
      </c>
      <c r="Q16" s="30">
        <v>9.25</v>
      </c>
      <c r="R16" s="77">
        <v>78.866</v>
      </c>
      <c r="S16" s="30">
        <v>357</v>
      </c>
      <c r="T16" s="77">
        <v>43.1</v>
      </c>
      <c r="U16" s="30">
        <v>45.226</v>
      </c>
      <c r="V16" s="77">
        <v>132</v>
      </c>
      <c r="W16" s="30">
        <v>506</v>
      </c>
      <c r="X16" s="77">
        <v>338.1</v>
      </c>
      <c r="Y16" s="30">
        <v>544</v>
      </c>
      <c r="Z16" s="77">
        <v>93.03</v>
      </c>
      <c r="AA16" s="30">
        <v>70.3</v>
      </c>
      <c r="AB16" s="77">
        <v>301.3</v>
      </c>
      <c r="AC16" s="30">
        <v>65.2</v>
      </c>
      <c r="AD16" s="77">
        <v>2.6</v>
      </c>
      <c r="AE16" s="30">
        <v>64.589</v>
      </c>
      <c r="AF16" s="77">
        <v>0.316</v>
      </c>
      <c r="AG16" s="30">
        <v>41.5</v>
      </c>
      <c r="AH16" s="77">
        <v>312.685</v>
      </c>
      <c r="AI16" s="30">
        <v>91.9</v>
      </c>
      <c r="AJ16" s="77">
        <v>237.5</v>
      </c>
      <c r="AK16" s="30">
        <v>450</v>
      </c>
      <c r="AL16" s="77">
        <v>20.253</v>
      </c>
      <c r="AM16" s="30">
        <v>48.845</v>
      </c>
      <c r="AN16" s="77">
        <v>244.1</v>
      </c>
      <c r="AO16" s="27"/>
      <c r="AP16" s="27"/>
      <c r="AQ16" s="98">
        <v>4322.97</v>
      </c>
      <c r="AR16" s="21">
        <v>3236.3</v>
      </c>
      <c r="AU16" s="80">
        <f>L16</f>
        <v>77.907</v>
      </c>
      <c r="AV16" s="64">
        <v>228.919</v>
      </c>
      <c r="AW16" s="100">
        <v>242.495</v>
      </c>
      <c r="AY16" s="27">
        <f>AR16-SUM(N16:AN16)</f>
        <v>-1086.67</v>
      </c>
    </row>
    <row r="17" spans="10:49" s="21" customFormat="1" ht="6" customHeight="1">
      <c r="J17" s="70"/>
      <c r="L17" s="22"/>
      <c r="N17" s="70"/>
      <c r="P17" s="70"/>
      <c r="R17" s="70"/>
      <c r="T17" s="70"/>
      <c r="V17" s="70"/>
      <c r="X17" s="70"/>
      <c r="Z17" s="70"/>
      <c r="AB17" s="70"/>
      <c r="AD17" s="70"/>
      <c r="AF17" s="70"/>
      <c r="AH17" s="70"/>
      <c r="AJ17" s="70"/>
      <c r="AL17" s="70"/>
      <c r="AN17" s="70"/>
      <c r="AQ17" s="70"/>
      <c r="AU17" s="70"/>
      <c r="AW17" s="70"/>
    </row>
    <row r="18" spans="3:49" s="21" customFormat="1" ht="15.75">
      <c r="C18" s="5" t="s">
        <v>153</v>
      </c>
      <c r="J18" s="70"/>
      <c r="L18" s="22"/>
      <c r="N18" s="70"/>
      <c r="P18" s="70"/>
      <c r="R18" s="70"/>
      <c r="T18" s="70"/>
      <c r="V18" s="70"/>
      <c r="X18" s="70"/>
      <c r="Z18" s="70"/>
      <c r="AB18" s="70"/>
      <c r="AD18" s="70"/>
      <c r="AF18" s="70"/>
      <c r="AH18" s="70"/>
      <c r="AJ18" s="70"/>
      <c r="AL18" s="70"/>
      <c r="AN18" s="70"/>
      <c r="AQ18" s="70"/>
      <c r="AU18" s="70"/>
      <c r="AW18" s="70"/>
    </row>
    <row r="19" spans="4:49" s="21" customFormat="1" ht="15">
      <c r="D19" s="21" t="s">
        <v>19</v>
      </c>
      <c r="F19" s="21">
        <v>2008</v>
      </c>
      <c r="J19" s="72" t="s">
        <v>26</v>
      </c>
      <c r="L19" s="57">
        <f>L13/L16*1000</f>
        <v>66.34192049494911</v>
      </c>
      <c r="N19" s="78">
        <f>1000*N13/N16</f>
        <v>99.30786650774732</v>
      </c>
      <c r="O19" s="31">
        <f aca="true" t="shared" si="0" ref="O19:AN19">1000*O13/O16</f>
        <v>349.73331147540983</v>
      </c>
      <c r="P19" s="78">
        <f t="shared" si="0"/>
        <v>68.88682715715446</v>
      </c>
      <c r="Q19" s="31">
        <f t="shared" si="0"/>
        <v>85.32518918918919</v>
      </c>
      <c r="R19" s="78">
        <f t="shared" si="0"/>
        <v>131.6299799660183</v>
      </c>
      <c r="S19" s="31">
        <f t="shared" si="0"/>
        <v>230.3020644257703</v>
      </c>
      <c r="T19" s="78">
        <f t="shared" si="0"/>
        <v>127.0485150812065</v>
      </c>
      <c r="U19" s="31">
        <f t="shared" si="0"/>
        <v>29.649648432317694</v>
      </c>
      <c r="V19" s="78">
        <f t="shared" si="0"/>
        <v>84.95291666666667</v>
      </c>
      <c r="W19" s="31">
        <f t="shared" si="0"/>
        <v>89.49260671936759</v>
      </c>
      <c r="X19" s="78">
        <f t="shared" si="0"/>
        <v>15.677267080745342</v>
      </c>
      <c r="Y19" s="31">
        <f t="shared" si="0"/>
        <v>113.74231985294118</v>
      </c>
      <c r="Z19" s="78">
        <f t="shared" si="0"/>
        <v>107.98023218316672</v>
      </c>
      <c r="AA19" s="31">
        <f t="shared" si="0"/>
        <v>62.607894736842105</v>
      </c>
      <c r="AB19" s="78">
        <f t="shared" si="0"/>
        <v>197.8735147693329</v>
      </c>
      <c r="AC19" s="31">
        <f t="shared" si="0"/>
        <v>51.63124233128834</v>
      </c>
      <c r="AD19" s="81">
        <f t="shared" si="0"/>
        <v>186.07653846153843</v>
      </c>
      <c r="AE19" s="31">
        <f t="shared" si="0"/>
        <v>35.15914474600939</v>
      </c>
      <c r="AF19" s="78">
        <f t="shared" si="0"/>
        <v>1298.386075949367</v>
      </c>
      <c r="AG19" s="31">
        <f t="shared" si="0"/>
        <v>395.31081927710835</v>
      </c>
      <c r="AH19" s="78">
        <f t="shared" si="0"/>
        <v>121.89788765051088</v>
      </c>
      <c r="AI19" s="31">
        <f t="shared" si="0"/>
        <v>115.53400435255713</v>
      </c>
      <c r="AJ19" s="78">
        <f t="shared" si="0"/>
        <v>90.64685052631579</v>
      </c>
      <c r="AK19" s="31">
        <f t="shared" si="0"/>
        <v>20.406504444444444</v>
      </c>
      <c r="AL19" s="78">
        <f t="shared" si="0"/>
        <v>100.02794647706514</v>
      </c>
      <c r="AM19" s="31">
        <f t="shared" si="0"/>
        <v>110.5742245879824</v>
      </c>
      <c r="AN19" s="78">
        <f t="shared" si="0"/>
        <v>250.65948791478903</v>
      </c>
      <c r="AO19" s="31"/>
      <c r="AP19" s="31"/>
      <c r="AQ19" s="78">
        <f>1000*AQ13/AQ16</f>
        <v>114.63824986062822</v>
      </c>
      <c r="AR19" s="31">
        <f>1000*AR13/AR16</f>
        <v>121.20695856379197</v>
      </c>
      <c r="AU19" s="78">
        <f>1000*AU13/AU16</f>
        <v>66.34192049494911</v>
      </c>
      <c r="AV19" s="31">
        <f>1000*AV13/AV16</f>
        <v>260.38904590706755</v>
      </c>
      <c r="AW19" s="78">
        <f>1000*AW13/AW16</f>
        <v>253.1309923915957</v>
      </c>
    </row>
    <row r="20" spans="10:49" s="21" customFormat="1" ht="6" customHeight="1">
      <c r="J20" s="70"/>
      <c r="L20" s="22"/>
      <c r="N20" s="70"/>
      <c r="P20" s="70"/>
      <c r="R20" s="70"/>
      <c r="T20" s="70"/>
      <c r="V20" s="70"/>
      <c r="X20" s="70"/>
      <c r="Z20" s="70"/>
      <c r="AB20" s="70"/>
      <c r="AD20" s="70"/>
      <c r="AF20" s="70"/>
      <c r="AH20" s="70"/>
      <c r="AJ20" s="70"/>
      <c r="AL20" s="70"/>
      <c r="AN20" s="70"/>
      <c r="AQ20" s="70"/>
      <c r="AU20" s="70"/>
      <c r="AW20" s="70"/>
    </row>
    <row r="21" spans="2:49" s="21" customFormat="1" ht="15.75">
      <c r="B21" s="5" t="s">
        <v>41</v>
      </c>
      <c r="J21" s="70"/>
      <c r="M21" s="22"/>
      <c r="N21" s="70"/>
      <c r="P21" s="70"/>
      <c r="R21" s="70"/>
      <c r="T21" s="70"/>
      <c r="V21" s="70"/>
      <c r="X21" s="70"/>
      <c r="Z21" s="70"/>
      <c r="AB21" s="70"/>
      <c r="AD21" s="70"/>
      <c r="AF21" s="70"/>
      <c r="AH21" s="70"/>
      <c r="AJ21" s="70"/>
      <c r="AL21" s="70"/>
      <c r="AN21" s="70"/>
      <c r="AQ21" s="70"/>
      <c r="AU21" s="70"/>
      <c r="AW21" s="70"/>
    </row>
    <row r="22" spans="2:49" s="21" customFormat="1" ht="6" customHeight="1">
      <c r="B22" s="5"/>
      <c r="J22" s="70"/>
      <c r="L22" s="22"/>
      <c r="N22" s="70"/>
      <c r="P22" s="70"/>
      <c r="R22" s="70"/>
      <c r="T22" s="70"/>
      <c r="V22" s="70"/>
      <c r="X22" s="70"/>
      <c r="Z22" s="70"/>
      <c r="AB22" s="70"/>
      <c r="AD22" s="70"/>
      <c r="AF22" s="70"/>
      <c r="AH22" s="70"/>
      <c r="AJ22" s="70"/>
      <c r="AL22" s="70"/>
      <c r="AN22" s="70"/>
      <c r="AQ22" s="70"/>
      <c r="AU22" s="70"/>
      <c r="AW22" s="70"/>
    </row>
    <row r="23" spans="3:49" s="21" customFormat="1" ht="15" customHeight="1">
      <c r="C23" s="5" t="s">
        <v>20</v>
      </c>
      <c r="J23" s="70"/>
      <c r="L23" s="22"/>
      <c r="N23" s="70"/>
      <c r="P23" s="70"/>
      <c r="R23" s="70"/>
      <c r="T23" s="70"/>
      <c r="V23" s="70"/>
      <c r="X23" s="70"/>
      <c r="Z23" s="70"/>
      <c r="AB23" s="70"/>
      <c r="AD23" s="70"/>
      <c r="AF23" s="70"/>
      <c r="AH23" s="70"/>
      <c r="AJ23" s="70"/>
      <c r="AL23" s="70"/>
      <c r="AN23" s="70"/>
      <c r="AQ23" s="110"/>
      <c r="AU23" s="70"/>
      <c r="AW23" s="70"/>
    </row>
    <row r="24" spans="4:51" s="21" customFormat="1" ht="15.75">
      <c r="D24" s="21" t="s">
        <v>21</v>
      </c>
      <c r="F24" s="21">
        <v>2006</v>
      </c>
      <c r="H24" s="32"/>
      <c r="J24" s="70" t="s">
        <v>95</v>
      </c>
      <c r="L24" s="57">
        <v>407</v>
      </c>
      <c r="N24" s="79">
        <v>1678</v>
      </c>
      <c r="O24" s="33">
        <v>1763</v>
      </c>
      <c r="P24" s="79">
        <v>394</v>
      </c>
      <c r="Q24" s="33">
        <v>257</v>
      </c>
      <c r="R24" s="79">
        <v>633</v>
      </c>
      <c r="S24" s="33">
        <v>12531</v>
      </c>
      <c r="T24" s="79">
        <v>1032</v>
      </c>
      <c r="U24" s="33">
        <v>99</v>
      </c>
      <c r="V24" s="79">
        <v>1056</v>
      </c>
      <c r="W24" s="33">
        <v>12073</v>
      </c>
      <c r="X24" s="79">
        <v>700</v>
      </c>
      <c r="Y24" s="33">
        <v>10842</v>
      </c>
      <c r="Z24" s="79">
        <v>785</v>
      </c>
      <c r="AA24" s="33">
        <v>270</v>
      </c>
      <c r="AB24" s="79">
        <v>6554</v>
      </c>
      <c r="AC24" s="33">
        <v>309</v>
      </c>
      <c r="AD24" s="79">
        <v>147</v>
      </c>
      <c r="AE24" s="34">
        <v>0</v>
      </c>
      <c r="AF24" s="91">
        <v>0</v>
      </c>
      <c r="AG24" s="33">
        <v>2604</v>
      </c>
      <c r="AH24" s="79">
        <v>582.5</v>
      </c>
      <c r="AI24" s="33">
        <v>2545</v>
      </c>
      <c r="AJ24" s="79">
        <v>228</v>
      </c>
      <c r="AK24" s="33">
        <v>1740</v>
      </c>
      <c r="AL24" s="79">
        <v>579</v>
      </c>
      <c r="AM24" s="33">
        <v>328</v>
      </c>
      <c r="AN24" s="79">
        <v>3670</v>
      </c>
      <c r="AO24" s="35"/>
      <c r="AP24" s="35"/>
      <c r="AQ24" s="111">
        <v>63399.5</v>
      </c>
      <c r="AR24" s="55">
        <v>59205</v>
      </c>
      <c r="AU24" s="81">
        <f>L24</f>
        <v>407</v>
      </c>
      <c r="AV24" s="35">
        <v>3556</v>
      </c>
      <c r="AW24" s="70"/>
      <c r="AY24" s="35">
        <f>AR24-SUM(N24:AN24)</f>
        <v>-4194.5</v>
      </c>
    </row>
    <row r="25" spans="4:49" s="21" customFormat="1" ht="15.75">
      <c r="D25" s="21" t="s">
        <v>49</v>
      </c>
      <c r="F25" s="21">
        <v>2006</v>
      </c>
      <c r="H25" s="32"/>
      <c r="J25" s="72" t="s">
        <v>26</v>
      </c>
      <c r="L25" s="29">
        <f>L24/L16</f>
        <v>5.224177545021629</v>
      </c>
      <c r="M25" s="29"/>
      <c r="N25" s="80">
        <f>N24/N16</f>
        <v>20</v>
      </c>
      <c r="O25" s="29">
        <f aca="true" t="shared" si="1" ref="O25:AN25">O24/O16</f>
        <v>57.80327868852459</v>
      </c>
      <c r="P25" s="80">
        <f t="shared" si="1"/>
        <v>3.5524298981155895</v>
      </c>
      <c r="Q25" s="29">
        <f t="shared" si="1"/>
        <v>27.783783783783782</v>
      </c>
      <c r="R25" s="80">
        <f t="shared" si="1"/>
        <v>8.02627241143205</v>
      </c>
      <c r="S25" s="29">
        <f t="shared" si="1"/>
        <v>35.10084033613445</v>
      </c>
      <c r="T25" s="80">
        <f t="shared" si="1"/>
        <v>23.94431554524362</v>
      </c>
      <c r="U25" s="29">
        <f t="shared" si="1"/>
        <v>2.1890063237960464</v>
      </c>
      <c r="V25" s="80">
        <f t="shared" si="1"/>
        <v>8</v>
      </c>
      <c r="W25" s="29">
        <f t="shared" si="1"/>
        <v>23.859683794466402</v>
      </c>
      <c r="X25" s="80">
        <f t="shared" si="1"/>
        <v>2.070393374741201</v>
      </c>
      <c r="Y25" s="29">
        <f t="shared" si="1"/>
        <v>19.93014705882353</v>
      </c>
      <c r="Z25" s="80">
        <f t="shared" si="1"/>
        <v>8.438138234977965</v>
      </c>
      <c r="AA25" s="29">
        <f t="shared" si="1"/>
        <v>3.8406827880512093</v>
      </c>
      <c r="AB25" s="80">
        <f t="shared" si="1"/>
        <v>21.752406239628275</v>
      </c>
      <c r="AC25" s="29">
        <f t="shared" si="1"/>
        <v>4.7392638036809815</v>
      </c>
      <c r="AD25" s="80">
        <f t="shared" si="1"/>
        <v>56.53846153846153</v>
      </c>
      <c r="AE25" s="29">
        <f t="shared" si="1"/>
        <v>0</v>
      </c>
      <c r="AF25" s="80">
        <f t="shared" si="1"/>
        <v>0</v>
      </c>
      <c r="AG25" s="29">
        <f t="shared" si="1"/>
        <v>62.74698795180723</v>
      </c>
      <c r="AH25" s="80">
        <f t="shared" si="1"/>
        <v>1.862897164878392</v>
      </c>
      <c r="AI25" s="29">
        <f t="shared" si="1"/>
        <v>27.693144722524483</v>
      </c>
      <c r="AJ25" s="80">
        <f t="shared" si="1"/>
        <v>0.96</v>
      </c>
      <c r="AK25" s="29">
        <f t="shared" si="1"/>
        <v>3.8666666666666667</v>
      </c>
      <c r="AL25" s="80">
        <f t="shared" si="1"/>
        <v>28.588357280402903</v>
      </c>
      <c r="AM25" s="29">
        <f t="shared" si="1"/>
        <v>6.715119254785546</v>
      </c>
      <c r="AN25" s="80">
        <f t="shared" si="1"/>
        <v>15.03482179434658</v>
      </c>
      <c r="AO25" s="29"/>
      <c r="AP25" s="29"/>
      <c r="AQ25" s="80">
        <f>AQ24/AQ16</f>
        <v>14.665727497530632</v>
      </c>
      <c r="AR25" s="29">
        <f>AR24/AR16</f>
        <v>18.294039489540523</v>
      </c>
      <c r="AS25" s="29"/>
      <c r="AT25" s="29"/>
      <c r="AU25" s="80">
        <f>L25</f>
        <v>5.224177545021629</v>
      </c>
      <c r="AV25" s="29">
        <f>AV24/AV16</f>
        <v>15.533878795556506</v>
      </c>
      <c r="AW25" s="80"/>
    </row>
    <row r="26" spans="10:49" s="21" customFormat="1" ht="6" customHeight="1">
      <c r="J26" s="70"/>
      <c r="L26" s="22"/>
      <c r="N26" s="70"/>
      <c r="P26" s="70"/>
      <c r="R26" s="70"/>
      <c r="T26" s="70"/>
      <c r="V26" s="70"/>
      <c r="X26" s="70"/>
      <c r="Z26" s="70"/>
      <c r="AB26" s="70"/>
      <c r="AD26" s="70"/>
      <c r="AF26" s="70"/>
      <c r="AH26" s="70"/>
      <c r="AJ26" s="70"/>
      <c r="AL26" s="70"/>
      <c r="AN26" s="70"/>
      <c r="AQ26" s="70"/>
      <c r="AU26" s="70"/>
      <c r="AW26" s="70"/>
    </row>
    <row r="27" spans="3:49" s="21" customFormat="1" ht="15.75">
      <c r="C27" s="5" t="s">
        <v>154</v>
      </c>
      <c r="J27" s="70"/>
      <c r="L27" s="22"/>
      <c r="N27" s="70"/>
      <c r="P27" s="70"/>
      <c r="R27" s="70"/>
      <c r="T27" s="70"/>
      <c r="V27" s="70"/>
      <c r="X27" s="70"/>
      <c r="Z27" s="70"/>
      <c r="AB27" s="70"/>
      <c r="AD27" s="70"/>
      <c r="AF27" s="70"/>
      <c r="AH27" s="70"/>
      <c r="AJ27" s="70"/>
      <c r="AL27" s="70"/>
      <c r="AN27" s="70"/>
      <c r="AQ27" s="70"/>
      <c r="AU27" s="70"/>
      <c r="AW27" s="70"/>
    </row>
    <row r="28" spans="1:68" s="54" customFormat="1" ht="27" customHeight="1">
      <c r="A28" s="21"/>
      <c r="B28" s="21"/>
      <c r="C28" s="21"/>
      <c r="D28" s="28" t="s">
        <v>53</v>
      </c>
      <c r="E28" s="21"/>
      <c r="F28" s="21">
        <v>2006</v>
      </c>
      <c r="G28" s="21"/>
      <c r="H28" s="123" t="s">
        <v>168</v>
      </c>
      <c r="I28" s="21"/>
      <c r="J28" s="70" t="s">
        <v>119</v>
      </c>
      <c r="K28" s="21"/>
      <c r="L28" s="61">
        <v>59.965</v>
      </c>
      <c r="M28" s="21"/>
      <c r="N28" s="80">
        <v>106.821</v>
      </c>
      <c r="O28" s="29">
        <v>152.256</v>
      </c>
      <c r="P28" s="80">
        <v>19.373</v>
      </c>
      <c r="Q28" s="29">
        <v>7.988</v>
      </c>
      <c r="R28" s="80">
        <v>128.512</v>
      </c>
      <c r="S28" s="107">
        <v>231.359</v>
      </c>
      <c r="T28" s="80">
        <v>72.362</v>
      </c>
      <c r="U28" s="29">
        <v>57.553</v>
      </c>
      <c r="V28" s="80">
        <v>117.709</v>
      </c>
      <c r="W28" s="29">
        <v>667.392</v>
      </c>
      <c r="X28" s="90">
        <v>78.189</v>
      </c>
      <c r="Y28" s="29">
        <v>1013.872</v>
      </c>
      <c r="Z28" s="80">
        <v>189.818</v>
      </c>
      <c r="AA28" s="29">
        <v>96.519</v>
      </c>
      <c r="AB28" s="108">
        <v>175.442</v>
      </c>
      <c r="AC28" s="29">
        <v>80.293</v>
      </c>
      <c r="AD28" s="108">
        <v>2.894</v>
      </c>
      <c r="AE28" s="29">
        <v>69.675</v>
      </c>
      <c r="AF28" s="80">
        <v>2.228</v>
      </c>
      <c r="AG28" s="29">
        <v>134.948</v>
      </c>
      <c r="AH28" s="92">
        <v>204.57139999999998</v>
      </c>
      <c r="AI28" s="107">
        <v>12.89</v>
      </c>
      <c r="AJ28" s="108">
        <v>79.952</v>
      </c>
      <c r="AK28" s="29">
        <v>423.3</v>
      </c>
      <c r="AL28" s="80">
        <v>38.559</v>
      </c>
      <c r="AM28" s="29">
        <v>43.77</v>
      </c>
      <c r="AN28" s="80">
        <v>423.375</v>
      </c>
      <c r="AO28" s="27"/>
      <c r="AP28" s="27"/>
      <c r="AQ28" s="112">
        <f>SUM(N28:AN28)</f>
        <v>4631.620400000001</v>
      </c>
      <c r="AR28" s="116">
        <f>O28+S28+T28+AA28+V28+W28+Y28+AB28+AD28+AG28+N28+AI28+X28+AK28+AN28</f>
        <v>3709.3279999999995</v>
      </c>
      <c r="AS28" s="21"/>
      <c r="AT28" s="21"/>
      <c r="AU28" s="80">
        <f>L28</f>
        <v>59.965</v>
      </c>
      <c r="AV28" s="29">
        <v>398.35</v>
      </c>
      <c r="AW28" s="70"/>
      <c r="AX28" s="21"/>
      <c r="AY28" s="27">
        <f>AR28-SUM(N28:AN28)</f>
        <v>-922.2924000000012</v>
      </c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</row>
    <row r="29" spans="4:49" s="21" customFormat="1" ht="15">
      <c r="D29" s="21" t="s">
        <v>49</v>
      </c>
      <c r="F29" s="21">
        <v>2006</v>
      </c>
      <c r="H29" s="123"/>
      <c r="J29" s="72" t="s">
        <v>26</v>
      </c>
      <c r="L29" s="35">
        <f>1000*L28/L16</f>
        <v>769.6997702388746</v>
      </c>
      <c r="M29" s="35"/>
      <c r="N29" s="81">
        <f>1000*N28/N16</f>
        <v>1273.1942789034565</v>
      </c>
      <c r="O29" s="35">
        <f aca="true" t="shared" si="2" ref="O29:AN29">1000*O28/O16</f>
        <v>4992</v>
      </c>
      <c r="P29" s="81">
        <f t="shared" si="2"/>
        <v>174.67315841673428</v>
      </c>
      <c r="Q29" s="35">
        <f t="shared" si="2"/>
        <v>863.5675675675676</v>
      </c>
      <c r="R29" s="81">
        <f t="shared" si="2"/>
        <v>1629.4981360789186</v>
      </c>
      <c r="S29" s="35">
        <f>1000*S28/S16</f>
        <v>648.0644257703082</v>
      </c>
      <c r="T29" s="81">
        <f>1000*T28/T16</f>
        <v>1678.9327146171693</v>
      </c>
      <c r="U29" s="35">
        <f t="shared" si="2"/>
        <v>1272.5644540750895</v>
      </c>
      <c r="V29" s="81">
        <f t="shared" si="2"/>
        <v>891.7348484848485</v>
      </c>
      <c r="W29" s="35">
        <f t="shared" si="2"/>
        <v>1318.9565217391305</v>
      </c>
      <c r="X29" s="81">
        <f t="shared" si="2"/>
        <v>231.25998225377106</v>
      </c>
      <c r="Y29" s="35">
        <f t="shared" si="2"/>
        <v>1863.735294117647</v>
      </c>
      <c r="Z29" s="81">
        <f t="shared" si="2"/>
        <v>2040.3955713210792</v>
      </c>
      <c r="AA29" s="35">
        <f t="shared" si="2"/>
        <v>1372.9587482219063</v>
      </c>
      <c r="AB29" s="81">
        <f>1000*AB28/AB16</f>
        <v>582.283438433455</v>
      </c>
      <c r="AC29" s="35">
        <f>1000*AC28/AC16</f>
        <v>1231.4877300613496</v>
      </c>
      <c r="AD29" s="81">
        <f>1000*AD28/AD16</f>
        <v>1113.076923076923</v>
      </c>
      <c r="AE29" s="35">
        <f t="shared" si="2"/>
        <v>1078.7440585858274</v>
      </c>
      <c r="AF29" s="81">
        <f t="shared" si="2"/>
        <v>7050.632911392405</v>
      </c>
      <c r="AG29" s="35">
        <f t="shared" si="2"/>
        <v>3251.759036144578</v>
      </c>
      <c r="AH29" s="81">
        <f t="shared" si="2"/>
        <v>654.2411692278171</v>
      </c>
      <c r="AI29" s="35">
        <f>1000*AI28/AI16</f>
        <v>140.26115342763873</v>
      </c>
      <c r="AJ29" s="81">
        <f>1000*AJ28/AJ16</f>
        <v>336.64</v>
      </c>
      <c r="AK29" s="35">
        <f t="shared" si="2"/>
        <v>940.6666666666666</v>
      </c>
      <c r="AL29" s="81">
        <f t="shared" si="2"/>
        <v>1903.866093912013</v>
      </c>
      <c r="AM29" s="35">
        <f t="shared" si="2"/>
        <v>896.0999078718395</v>
      </c>
      <c r="AN29" s="81">
        <f t="shared" si="2"/>
        <v>1734.4326095862352</v>
      </c>
      <c r="AO29" s="35"/>
      <c r="AP29" s="35"/>
      <c r="AQ29" s="81">
        <f>1000*AQ28/AQ16</f>
        <v>1071.397765887804</v>
      </c>
      <c r="AR29" s="35">
        <f>1000*AR28/AR16</f>
        <v>1146.1632110743749</v>
      </c>
      <c r="AS29" s="35"/>
      <c r="AT29" s="35"/>
      <c r="AU29" s="81">
        <f>L29</f>
        <v>769.6997702388746</v>
      </c>
      <c r="AV29" s="35">
        <f>1000*AV28/AV16</f>
        <v>1740.135156976922</v>
      </c>
      <c r="AW29" s="70"/>
    </row>
    <row r="30" spans="10:49" s="21" customFormat="1" ht="6" customHeight="1">
      <c r="J30" s="70"/>
      <c r="L30" s="22"/>
      <c r="N30" s="70"/>
      <c r="P30" s="70"/>
      <c r="R30" s="70"/>
      <c r="T30" s="70"/>
      <c r="V30" s="70"/>
      <c r="X30" s="70"/>
      <c r="Z30" s="70"/>
      <c r="AB30" s="70"/>
      <c r="AD30" s="70"/>
      <c r="AF30" s="70"/>
      <c r="AH30" s="70"/>
      <c r="AJ30" s="70"/>
      <c r="AL30" s="70"/>
      <c r="AN30" s="70"/>
      <c r="AQ30" s="70"/>
      <c r="AU30" s="70"/>
      <c r="AW30" s="70"/>
    </row>
    <row r="31" spans="3:49" s="21" customFormat="1" ht="15.75">
      <c r="C31" s="5" t="s">
        <v>22</v>
      </c>
      <c r="J31" s="70"/>
      <c r="L31" s="22"/>
      <c r="N31" s="70"/>
      <c r="P31" s="70"/>
      <c r="R31" s="70"/>
      <c r="T31" s="70"/>
      <c r="V31" s="70"/>
      <c r="X31" s="70"/>
      <c r="Z31" s="70"/>
      <c r="AB31" s="70"/>
      <c r="AD31" s="70"/>
      <c r="AF31" s="70"/>
      <c r="AH31" s="70"/>
      <c r="AJ31" s="70"/>
      <c r="AL31" s="70"/>
      <c r="AN31" s="70"/>
      <c r="AQ31" s="70"/>
      <c r="AU31" s="70"/>
      <c r="AW31" s="70"/>
    </row>
    <row r="32" spans="4:51" s="21" customFormat="1" ht="15">
      <c r="D32" s="21" t="s">
        <v>21</v>
      </c>
      <c r="F32" s="21">
        <v>2006</v>
      </c>
      <c r="J32" s="70" t="s">
        <v>146</v>
      </c>
      <c r="L32" s="21">
        <v>2736</v>
      </c>
      <c r="N32" s="81">
        <v>5818</v>
      </c>
      <c r="O32" s="35">
        <v>3560</v>
      </c>
      <c r="P32" s="81">
        <v>4146</v>
      </c>
      <c r="Q32" s="35">
        <v>0</v>
      </c>
      <c r="R32" s="81">
        <v>9597</v>
      </c>
      <c r="S32" s="35">
        <v>34122</v>
      </c>
      <c r="T32" s="81">
        <v>2646</v>
      </c>
      <c r="U32" s="35">
        <v>962</v>
      </c>
      <c r="V32" s="81">
        <v>2509</v>
      </c>
      <c r="W32" s="35">
        <v>14652</v>
      </c>
      <c r="X32" s="81">
        <v>5905</v>
      </c>
      <c r="Y32" s="35">
        <v>29463</v>
      </c>
      <c r="Z32" s="81">
        <v>7960</v>
      </c>
      <c r="AA32" s="35">
        <v>1919</v>
      </c>
      <c r="AB32" s="81">
        <v>16627</v>
      </c>
      <c r="AC32" s="35">
        <v>1771</v>
      </c>
      <c r="AD32" s="81">
        <v>275</v>
      </c>
      <c r="AE32" s="35">
        <v>2269</v>
      </c>
      <c r="AF32" s="81">
        <v>0</v>
      </c>
      <c r="AG32" s="35">
        <v>2776</v>
      </c>
      <c r="AH32" s="81">
        <v>19429</v>
      </c>
      <c r="AI32" s="35">
        <v>2839</v>
      </c>
      <c r="AJ32" s="81">
        <v>10781</v>
      </c>
      <c r="AK32" s="35">
        <v>11020</v>
      </c>
      <c r="AL32" s="81">
        <v>1228</v>
      </c>
      <c r="AM32" s="35">
        <v>3626</v>
      </c>
      <c r="AN32" s="81">
        <v>19956</v>
      </c>
      <c r="AO32" s="35"/>
      <c r="AP32" s="35"/>
      <c r="AQ32" s="81">
        <v>215856</v>
      </c>
      <c r="AR32" s="35">
        <v>154087</v>
      </c>
      <c r="AS32" s="35"/>
      <c r="AT32" s="35"/>
      <c r="AU32" s="81">
        <f>L32</f>
        <v>2736</v>
      </c>
      <c r="AV32" s="35">
        <v>15795</v>
      </c>
      <c r="AW32" s="70"/>
      <c r="AY32" s="35">
        <f>AR32-SUM(N32:AN32)</f>
        <v>-61769</v>
      </c>
    </row>
    <row r="33" spans="4:49" s="21" customFormat="1" ht="15">
      <c r="D33" s="21" t="s">
        <v>49</v>
      </c>
      <c r="F33" s="21">
        <v>2006</v>
      </c>
      <c r="J33" s="72" t="s">
        <v>26</v>
      </c>
      <c r="L33" s="29">
        <f>L32/L16</f>
        <v>35.11879548692672</v>
      </c>
      <c r="M33" s="29"/>
      <c r="N33" s="80">
        <f>N32/N16</f>
        <v>69.34445768772348</v>
      </c>
      <c r="O33" s="29">
        <f aca="true" t="shared" si="3" ref="O33:AN33">O32/O16</f>
        <v>116.72131147540983</v>
      </c>
      <c r="P33" s="80">
        <f t="shared" si="3"/>
        <v>37.38166080605897</v>
      </c>
      <c r="Q33" s="29">
        <f t="shared" si="3"/>
        <v>0</v>
      </c>
      <c r="R33" s="80">
        <f t="shared" si="3"/>
        <v>121.6874191666878</v>
      </c>
      <c r="S33" s="29">
        <f t="shared" si="3"/>
        <v>95.5798319327731</v>
      </c>
      <c r="T33" s="80">
        <f t="shared" si="3"/>
        <v>61.39211136890951</v>
      </c>
      <c r="U33" s="29">
        <f t="shared" si="3"/>
        <v>21.270950338300977</v>
      </c>
      <c r="V33" s="80">
        <f t="shared" si="3"/>
        <v>19.007575757575758</v>
      </c>
      <c r="W33" s="29">
        <f t="shared" si="3"/>
        <v>28.956521739130434</v>
      </c>
      <c r="X33" s="80">
        <f t="shared" si="3"/>
        <v>17.465246968352556</v>
      </c>
      <c r="Y33" s="29">
        <f t="shared" si="3"/>
        <v>54.15992647058823</v>
      </c>
      <c r="Z33" s="80">
        <f t="shared" si="3"/>
        <v>85.56379662474471</v>
      </c>
      <c r="AA33" s="29">
        <f t="shared" si="3"/>
        <v>27.2972972972973</v>
      </c>
      <c r="AB33" s="80">
        <f t="shared" si="3"/>
        <v>55.18420179223365</v>
      </c>
      <c r="AC33" s="29">
        <f t="shared" si="3"/>
        <v>27.162576687116562</v>
      </c>
      <c r="AD33" s="80">
        <f t="shared" si="3"/>
        <v>105.76923076923076</v>
      </c>
      <c r="AE33" s="29">
        <f t="shared" si="3"/>
        <v>35.12982086733035</v>
      </c>
      <c r="AF33" s="80">
        <f t="shared" si="3"/>
        <v>0</v>
      </c>
      <c r="AG33" s="29">
        <f t="shared" si="3"/>
        <v>66.89156626506023</v>
      </c>
      <c r="AH33" s="80">
        <f t="shared" si="3"/>
        <v>62.136015478836526</v>
      </c>
      <c r="AI33" s="29">
        <f t="shared" si="3"/>
        <v>30.892274211099018</v>
      </c>
      <c r="AJ33" s="80">
        <f t="shared" si="3"/>
        <v>45.39368421052632</v>
      </c>
      <c r="AK33" s="29">
        <f t="shared" si="3"/>
        <v>24.488888888888887</v>
      </c>
      <c r="AL33" s="80">
        <f t="shared" si="3"/>
        <v>60.63299264306522</v>
      </c>
      <c r="AM33" s="29">
        <f t="shared" si="3"/>
        <v>74.23482444467193</v>
      </c>
      <c r="AN33" s="80">
        <f t="shared" si="3"/>
        <v>81.75337976239247</v>
      </c>
      <c r="AO33" s="29"/>
      <c r="AP33" s="29"/>
      <c r="AQ33" s="80">
        <f>AQ32/AQ16</f>
        <v>49.93233818416505</v>
      </c>
      <c r="AR33" s="29">
        <f>AR32/AR16</f>
        <v>47.612087878132435</v>
      </c>
      <c r="AS33" s="29"/>
      <c r="AT33" s="29"/>
      <c r="AU33" s="97">
        <f>L33</f>
        <v>35.11879548692672</v>
      </c>
      <c r="AV33" s="29">
        <f>AV32/AV16</f>
        <v>68.99820460512234</v>
      </c>
      <c r="AW33" s="70"/>
    </row>
    <row r="34" spans="10:49" s="21" customFormat="1" ht="6" customHeight="1">
      <c r="J34" s="70"/>
      <c r="L34" s="22"/>
      <c r="N34" s="70"/>
      <c r="P34" s="70"/>
      <c r="R34" s="70"/>
      <c r="T34" s="70"/>
      <c r="V34" s="70"/>
      <c r="X34" s="70"/>
      <c r="Z34" s="70"/>
      <c r="AB34" s="70"/>
      <c r="AD34" s="70"/>
      <c r="AF34" s="70"/>
      <c r="AH34" s="70"/>
      <c r="AJ34" s="70"/>
      <c r="AL34" s="70"/>
      <c r="AN34" s="70"/>
      <c r="AQ34" s="70"/>
      <c r="AU34" s="70"/>
      <c r="AW34" s="70"/>
    </row>
    <row r="35" spans="3:49" s="21" customFormat="1" ht="15.75">
      <c r="C35" s="5" t="s">
        <v>23</v>
      </c>
      <c r="J35" s="70"/>
      <c r="L35" s="22"/>
      <c r="N35" s="70"/>
      <c r="P35" s="70"/>
      <c r="R35" s="70"/>
      <c r="T35" s="70"/>
      <c r="V35" s="70"/>
      <c r="X35" s="70"/>
      <c r="Z35" s="70"/>
      <c r="AB35" s="70"/>
      <c r="AD35" s="70"/>
      <c r="AF35" s="70"/>
      <c r="AH35" s="70"/>
      <c r="AJ35" s="70"/>
      <c r="AL35" s="70"/>
      <c r="AN35" s="70"/>
      <c r="AQ35" s="70"/>
      <c r="AU35" s="70"/>
      <c r="AW35" s="70"/>
    </row>
    <row r="36" spans="4:51" s="21" customFormat="1" ht="15">
      <c r="D36" s="21" t="s">
        <v>0</v>
      </c>
      <c r="F36" s="21">
        <v>2007</v>
      </c>
      <c r="H36" s="28"/>
      <c r="J36" s="70" t="s">
        <v>96</v>
      </c>
      <c r="L36" s="24">
        <v>2.216</v>
      </c>
      <c r="N36" s="82">
        <v>4.245583</v>
      </c>
      <c r="O36" s="24">
        <v>5.048723</v>
      </c>
      <c r="P36" s="82">
        <v>2.0815</v>
      </c>
      <c r="Q36" s="24">
        <v>0.41093599999999997</v>
      </c>
      <c r="R36" s="82">
        <v>4.280081</v>
      </c>
      <c r="S36" s="24">
        <v>41.183594</v>
      </c>
      <c r="T36" s="82">
        <v>2.068493</v>
      </c>
      <c r="U36" s="24">
        <v>0.523766</v>
      </c>
      <c r="V36" s="82">
        <v>4.7985299999999995</v>
      </c>
      <c r="W36" s="24">
        <v>21.760174</v>
      </c>
      <c r="X36" s="82">
        <v>2.5703560000000003</v>
      </c>
      <c r="Y36" s="24">
        <v>31.442880000000002</v>
      </c>
      <c r="Z36" s="82">
        <v>3.012165</v>
      </c>
      <c r="AA36" s="24">
        <v>1.9095550000000001</v>
      </c>
      <c r="AB36" s="82">
        <v>35.680097</v>
      </c>
      <c r="AC36" s="24">
        <v>1.587903</v>
      </c>
      <c r="AD36" s="82">
        <v>0.32153799999999993</v>
      </c>
      <c r="AE36" s="24">
        <v>0.904869</v>
      </c>
      <c r="AF36" s="82">
        <v>0.22489599999999998</v>
      </c>
      <c r="AG36" s="24">
        <v>7.391903</v>
      </c>
      <c r="AH36" s="82">
        <v>14.588739</v>
      </c>
      <c r="AI36" s="24">
        <v>4.379</v>
      </c>
      <c r="AJ36" s="82">
        <v>3.541262</v>
      </c>
      <c r="AK36" s="24">
        <v>4.258463</v>
      </c>
      <c r="AL36" s="82">
        <v>1.014122</v>
      </c>
      <c r="AM36" s="24">
        <v>1.433926</v>
      </c>
      <c r="AN36" s="82">
        <v>29.101019</v>
      </c>
      <c r="AO36" s="24"/>
      <c r="AP36" s="24"/>
      <c r="AQ36" s="82">
        <v>229.764073</v>
      </c>
      <c r="AR36" s="24">
        <v>196.159908</v>
      </c>
      <c r="AU36" s="98">
        <f>L36</f>
        <v>2.216</v>
      </c>
      <c r="AV36" s="65">
        <v>28.228</v>
      </c>
      <c r="AW36" s="70"/>
      <c r="AY36" s="27">
        <f>AR36-SUM(N36:AN36)</f>
        <v>-33.60416500000002</v>
      </c>
    </row>
    <row r="37" spans="4:49" s="21" customFormat="1" ht="15">
      <c r="D37" s="21" t="s">
        <v>40</v>
      </c>
      <c r="F37" s="21">
        <v>2007</v>
      </c>
      <c r="H37" s="28"/>
      <c r="J37" s="72" t="s">
        <v>62</v>
      </c>
      <c r="L37" s="37">
        <f>L36/L13*1000</f>
        <v>428.75108832349815</v>
      </c>
      <c r="N37" s="83">
        <v>509.5557691915318</v>
      </c>
      <c r="O37" s="38">
        <v>473.30893628925304</v>
      </c>
      <c r="P37" s="83">
        <v>272.43915700008296</v>
      </c>
      <c r="Q37" s="38">
        <v>520.6611779671539</v>
      </c>
      <c r="R37" s="83">
        <v>412.2943263401961</v>
      </c>
      <c r="S37" s="38">
        <v>500.9082639816953</v>
      </c>
      <c r="T37" s="83">
        <v>377.7523649094715</v>
      </c>
      <c r="U37" s="38">
        <v>390.59760540220066</v>
      </c>
      <c r="V37" s="83">
        <v>427.9135011060048</v>
      </c>
      <c r="W37" s="38">
        <v>480.5346275982477</v>
      </c>
      <c r="X37" s="83">
        <v>484.92854614786125</v>
      </c>
      <c r="Y37" s="38">
        <v>508.16100673377724</v>
      </c>
      <c r="Z37" s="83">
        <v>299.85512773457225</v>
      </c>
      <c r="AA37" s="38">
        <v>433.85813622457727</v>
      </c>
      <c r="AB37" s="83">
        <v>598.4656476117042</v>
      </c>
      <c r="AC37" s="38">
        <v>471.69774328747667</v>
      </c>
      <c r="AD37" s="83">
        <v>664.6107164338908</v>
      </c>
      <c r="AE37" s="38">
        <v>398.4637768209348</v>
      </c>
      <c r="AF37" s="83">
        <v>548.1391211094591</v>
      </c>
      <c r="AG37" s="38">
        <v>450.5774592864215</v>
      </c>
      <c r="AH37" s="83">
        <v>382.74940725777117</v>
      </c>
      <c r="AI37" s="38">
        <v>412.4293918338227</v>
      </c>
      <c r="AJ37" s="83">
        <v>164.4908428205849</v>
      </c>
      <c r="AK37" s="38">
        <v>463.73699801817</v>
      </c>
      <c r="AL37" s="83">
        <v>500.5869094994436</v>
      </c>
      <c r="AM37" s="38">
        <v>265.4927848519847</v>
      </c>
      <c r="AN37" s="83">
        <v>475.6157950625978</v>
      </c>
      <c r="AQ37" s="78">
        <v>463.6287428703286</v>
      </c>
      <c r="AR37" s="31">
        <v>500.07359365452817</v>
      </c>
      <c r="AU37" s="97">
        <f>L37</f>
        <v>428.75108832349815</v>
      </c>
      <c r="AV37" s="31">
        <f>AV36/AV13*1000</f>
        <v>473.56059589316874</v>
      </c>
      <c r="AW37" s="70"/>
    </row>
    <row r="38" spans="10:49" s="21" customFormat="1" ht="6" customHeight="1">
      <c r="J38" s="70"/>
      <c r="L38" s="22"/>
      <c r="N38" s="70"/>
      <c r="P38" s="70"/>
      <c r="R38" s="70"/>
      <c r="T38" s="70"/>
      <c r="V38" s="70"/>
      <c r="X38" s="70"/>
      <c r="Z38" s="70"/>
      <c r="AB38" s="70"/>
      <c r="AD38" s="70"/>
      <c r="AF38" s="70"/>
      <c r="AH38" s="70"/>
      <c r="AJ38" s="70"/>
      <c r="AL38" s="70"/>
      <c r="AN38" s="70"/>
      <c r="AQ38" s="70"/>
      <c r="AU38" s="70"/>
      <c r="AW38" s="70"/>
    </row>
    <row r="39" spans="3:49" s="21" customFormat="1" ht="14.25" customHeight="1">
      <c r="C39" s="5" t="s">
        <v>163</v>
      </c>
      <c r="J39" s="70"/>
      <c r="L39" s="22"/>
      <c r="N39" s="70"/>
      <c r="P39" s="70"/>
      <c r="R39" s="70"/>
      <c r="T39" s="70"/>
      <c r="V39" s="70"/>
      <c r="X39" s="70"/>
      <c r="Z39" s="70"/>
      <c r="AB39" s="70"/>
      <c r="AD39" s="70"/>
      <c r="AF39" s="70"/>
      <c r="AH39" s="70"/>
      <c r="AJ39" s="70"/>
      <c r="AL39" s="70"/>
      <c r="AN39" s="70"/>
      <c r="AQ39" s="70"/>
      <c r="AU39" s="70"/>
      <c r="AW39" s="70"/>
    </row>
    <row r="40" spans="4:51" s="21" customFormat="1" ht="15">
      <c r="D40" s="21" t="s">
        <v>25</v>
      </c>
      <c r="F40" s="21">
        <v>2007</v>
      </c>
      <c r="J40" s="71" t="s">
        <v>97</v>
      </c>
      <c r="L40" s="57">
        <v>202</v>
      </c>
      <c r="N40" s="78">
        <v>298.182</v>
      </c>
      <c r="O40" s="31">
        <v>524.795</v>
      </c>
      <c r="P40" s="78">
        <v>41.042</v>
      </c>
      <c r="Q40" s="31">
        <v>25.107</v>
      </c>
      <c r="R40" s="78">
        <v>174.456</v>
      </c>
      <c r="S40" s="31">
        <v>3148.163</v>
      </c>
      <c r="T40" s="78">
        <v>159.346</v>
      </c>
      <c r="U40" s="31">
        <v>30.912</v>
      </c>
      <c r="V40" s="78">
        <v>279.745</v>
      </c>
      <c r="W40" s="31">
        <v>1614.835</v>
      </c>
      <c r="X40" s="78">
        <v>125.285</v>
      </c>
      <c r="Y40" s="31">
        <v>2064.543</v>
      </c>
      <c r="Z40" s="78">
        <v>171.661</v>
      </c>
      <c r="AA40" s="31">
        <v>186.325</v>
      </c>
      <c r="AB40" s="78">
        <v>2493.102</v>
      </c>
      <c r="AC40" s="31">
        <v>21.606</v>
      </c>
      <c r="AD40" s="109">
        <v>51.332</v>
      </c>
      <c r="AE40" s="31">
        <v>32.771</v>
      </c>
      <c r="AF40" s="78">
        <v>6.165</v>
      </c>
      <c r="AG40" s="31">
        <v>505.539</v>
      </c>
      <c r="AH40" s="78">
        <v>293.305</v>
      </c>
      <c r="AI40" s="31">
        <v>201.816</v>
      </c>
      <c r="AJ40" s="78">
        <v>315.621</v>
      </c>
      <c r="AK40" s="31">
        <v>306.799</v>
      </c>
      <c r="AL40" s="78">
        <v>68.719</v>
      </c>
      <c r="AM40" s="31">
        <v>59.7</v>
      </c>
      <c r="AN40" s="81">
        <v>2404.007</v>
      </c>
      <c r="AO40" s="35"/>
      <c r="AP40" s="35"/>
      <c r="AQ40" s="113">
        <v>15604.879000000003</v>
      </c>
      <c r="AR40" s="39">
        <v>14363.814</v>
      </c>
      <c r="AU40" s="78">
        <f>L40</f>
        <v>202</v>
      </c>
      <c r="AV40" s="35">
        <v>2390</v>
      </c>
      <c r="AW40" s="70"/>
      <c r="AY40" s="35">
        <f>AR40-SUM(N40:AN40)</f>
        <v>-1241.0650000000005</v>
      </c>
    </row>
    <row r="41" spans="4:49" s="21" customFormat="1" ht="15">
      <c r="D41" s="21" t="s">
        <v>40</v>
      </c>
      <c r="F41" s="21">
        <v>2007</v>
      </c>
      <c r="J41" s="72" t="s">
        <v>26</v>
      </c>
      <c r="L41" s="57">
        <f>AU41</f>
        <v>39.08290606558963</v>
      </c>
      <c r="N41" s="84">
        <f aca="true" t="shared" si="4" ref="N41:AN41">N40/N13</f>
        <v>35.787866676748365</v>
      </c>
      <c r="O41" s="37">
        <f t="shared" si="4"/>
        <v>49.19861185094103</v>
      </c>
      <c r="P41" s="84">
        <f t="shared" si="4"/>
        <v>5.371822186691043</v>
      </c>
      <c r="Q41" s="37">
        <f t="shared" si="4"/>
        <v>31.810890735348895</v>
      </c>
      <c r="R41" s="84">
        <f t="shared" si="4"/>
        <v>16.80510695849103</v>
      </c>
      <c r="S41" s="37">
        <f t="shared" si="4"/>
        <v>38.29051109675872</v>
      </c>
      <c r="T41" s="84">
        <f t="shared" si="4"/>
        <v>29.100088005550248</v>
      </c>
      <c r="U41" s="37">
        <f t="shared" si="4"/>
        <v>23.052571526584064</v>
      </c>
      <c r="V41" s="84">
        <f t="shared" si="4"/>
        <v>24.946527867263374</v>
      </c>
      <c r="W41" s="37">
        <f t="shared" si="4"/>
        <v>35.66075047734528</v>
      </c>
      <c r="X41" s="84">
        <f t="shared" si="4"/>
        <v>23.636520740370123</v>
      </c>
      <c r="Y41" s="37">
        <f>Y40/Y13</f>
        <v>33.3659082541158</v>
      </c>
      <c r="Z41" s="84">
        <f t="shared" si="4"/>
        <v>17.088516426571722</v>
      </c>
      <c r="AA41" s="37">
        <f t="shared" si="4"/>
        <v>42.33374646556101</v>
      </c>
      <c r="AB41" s="84">
        <f t="shared" si="4"/>
        <v>41.817036063327826</v>
      </c>
      <c r="AC41" s="37">
        <f t="shared" si="4"/>
        <v>6.4182141109811</v>
      </c>
      <c r="AD41" s="84">
        <f t="shared" si="4"/>
        <v>106.10191422470903</v>
      </c>
      <c r="AE41" s="37">
        <f t="shared" si="4"/>
        <v>14.430880525467062</v>
      </c>
      <c r="AF41" s="84">
        <f t="shared" si="4"/>
        <v>15.025957249750178</v>
      </c>
      <c r="AG41" s="37">
        <f t="shared" si="4"/>
        <v>30.81540412397163</v>
      </c>
      <c r="AH41" s="84">
        <f t="shared" si="4"/>
        <v>7.695134918497108</v>
      </c>
      <c r="AI41" s="37">
        <f t="shared" si="4"/>
        <v>19.007730107863612</v>
      </c>
      <c r="AJ41" s="84">
        <f t="shared" si="4"/>
        <v>14.660526191475192</v>
      </c>
      <c r="AK41" s="37">
        <f t="shared" si="4"/>
        <v>33.409717838331936</v>
      </c>
      <c r="AL41" s="84">
        <f t="shared" si="4"/>
        <v>33.9208022643156</v>
      </c>
      <c r="AM41" s="37">
        <f t="shared" si="4"/>
        <v>11.05351270265236</v>
      </c>
      <c r="AN41" s="84">
        <f t="shared" si="4"/>
        <v>39.290160273805206</v>
      </c>
      <c r="AO41" s="35"/>
      <c r="AP41" s="35"/>
      <c r="AQ41" s="84">
        <f>AQ40/AQ13</f>
        <v>31.488258102969787</v>
      </c>
      <c r="AR41" s="37">
        <f>AR40/AR13</f>
        <v>36.61790097069796</v>
      </c>
      <c r="AS41" s="35"/>
      <c r="AT41" s="35"/>
      <c r="AU41" s="84">
        <f>AU40/AU13</f>
        <v>39.08290606558963</v>
      </c>
      <c r="AV41" s="37">
        <f>AV40/AV13</f>
        <v>40.0952892229231</v>
      </c>
      <c r="AW41" s="70"/>
    </row>
    <row r="42" spans="10:49" s="21" customFormat="1" ht="6" customHeight="1">
      <c r="J42" s="70"/>
      <c r="L42" s="22"/>
      <c r="N42" s="70"/>
      <c r="P42" s="70"/>
      <c r="R42" s="70"/>
      <c r="T42" s="70"/>
      <c r="V42" s="70"/>
      <c r="X42" s="70"/>
      <c r="Z42" s="70"/>
      <c r="AB42" s="70"/>
      <c r="AD42" s="70"/>
      <c r="AF42" s="70"/>
      <c r="AH42" s="70"/>
      <c r="AJ42" s="70"/>
      <c r="AL42" s="70"/>
      <c r="AN42" s="70"/>
      <c r="AQ42" s="70"/>
      <c r="AU42" s="70"/>
      <c r="AW42" s="70"/>
    </row>
    <row r="43" spans="3:49" s="21" customFormat="1" ht="15.75">
      <c r="C43" s="5" t="s">
        <v>155</v>
      </c>
      <c r="J43" s="70"/>
      <c r="L43" s="22"/>
      <c r="N43" s="70"/>
      <c r="P43" s="70"/>
      <c r="R43" s="70"/>
      <c r="T43" s="70"/>
      <c r="V43" s="70"/>
      <c r="X43" s="70"/>
      <c r="Z43" s="70"/>
      <c r="AB43" s="70"/>
      <c r="AD43" s="70"/>
      <c r="AF43" s="70"/>
      <c r="AH43" s="70"/>
      <c r="AJ43" s="70"/>
      <c r="AL43" s="70"/>
      <c r="AN43" s="70"/>
      <c r="AQ43" s="70"/>
      <c r="AU43" s="70"/>
      <c r="AW43" s="70"/>
    </row>
    <row r="44" spans="4:51" s="21" customFormat="1" ht="15">
      <c r="D44" s="21" t="s">
        <v>25</v>
      </c>
      <c r="F44" s="21">
        <v>2007</v>
      </c>
      <c r="H44" s="28" t="s">
        <v>147</v>
      </c>
      <c r="J44" s="71" t="s">
        <v>98</v>
      </c>
      <c r="L44" s="57">
        <v>64.204</v>
      </c>
      <c r="N44" s="81">
        <v>667.577</v>
      </c>
      <c r="O44" s="35">
        <v>374.743</v>
      </c>
      <c r="P44" s="81">
        <v>90</v>
      </c>
      <c r="Q44" s="35">
        <v>41.211</v>
      </c>
      <c r="R44" s="81">
        <v>860.131</v>
      </c>
      <c r="S44" s="35">
        <v>5549.967</v>
      </c>
      <c r="T44" s="81">
        <v>197.177</v>
      </c>
      <c r="U44" s="35">
        <v>14.78</v>
      </c>
      <c r="V44" s="81">
        <v>1298.688</v>
      </c>
      <c r="W44" s="35">
        <v>4741.76</v>
      </c>
      <c r="X44" s="81">
        <v>376.53200000000004</v>
      </c>
      <c r="Y44" s="35">
        <v>2535</v>
      </c>
      <c r="Z44" s="81">
        <v>135.865</v>
      </c>
      <c r="AA44" s="35">
        <v>37.178</v>
      </c>
      <c r="AB44" s="81">
        <v>9280.259</v>
      </c>
      <c r="AC44" s="35">
        <v>28.826</v>
      </c>
      <c r="AD44" s="81">
        <v>39.479</v>
      </c>
      <c r="AE44" s="35">
        <v>44.412</v>
      </c>
      <c r="AF44" s="81">
        <v>12.791</v>
      </c>
      <c r="AG44" s="35">
        <v>585.204</v>
      </c>
      <c r="AH44" s="81">
        <v>825.305</v>
      </c>
      <c r="AI44" s="35">
        <v>536.645</v>
      </c>
      <c r="AJ44" s="81">
        <v>56.479</v>
      </c>
      <c r="AK44" s="35">
        <v>528.125</v>
      </c>
      <c r="AL44" s="81">
        <v>71.493</v>
      </c>
      <c r="AM44" s="35">
        <v>63.897</v>
      </c>
      <c r="AN44" s="81">
        <v>1295</v>
      </c>
      <c r="AO44" s="35"/>
      <c r="AP44" s="35"/>
      <c r="AQ44" s="81">
        <v>30288.524000000005</v>
      </c>
      <c r="AR44" s="35">
        <v>28043.334</v>
      </c>
      <c r="AU44" s="97">
        <f>L44</f>
        <v>64.204</v>
      </c>
      <c r="AV44" s="27">
        <v>1132.948</v>
      </c>
      <c r="AW44" s="70"/>
      <c r="AY44" s="27">
        <f>AR44-SUM(N44:AN44)</f>
        <v>-2245.190000000006</v>
      </c>
    </row>
    <row r="45" spans="10:49" s="21" customFormat="1" ht="6" customHeight="1">
      <c r="J45" s="70"/>
      <c r="L45" s="22"/>
      <c r="N45" s="70"/>
      <c r="P45" s="70"/>
      <c r="R45" s="70"/>
      <c r="T45" s="70"/>
      <c r="V45" s="70"/>
      <c r="X45" s="70"/>
      <c r="Z45" s="70"/>
      <c r="AB45" s="70"/>
      <c r="AD45" s="70"/>
      <c r="AF45" s="70"/>
      <c r="AH45" s="70"/>
      <c r="AJ45" s="70"/>
      <c r="AL45" s="70"/>
      <c r="AN45" s="70"/>
      <c r="AQ45" s="70"/>
      <c r="AU45" s="70"/>
      <c r="AW45" s="70"/>
    </row>
    <row r="46" spans="3:49" s="21" customFormat="1" ht="15.75">
      <c r="C46" s="5" t="s">
        <v>24</v>
      </c>
      <c r="J46" s="70"/>
      <c r="L46" s="22"/>
      <c r="N46" s="70"/>
      <c r="P46" s="70"/>
      <c r="R46" s="70"/>
      <c r="T46" s="70"/>
      <c r="V46" s="70"/>
      <c r="X46" s="70"/>
      <c r="Z46" s="70"/>
      <c r="AB46" s="70"/>
      <c r="AD46" s="70"/>
      <c r="AF46" s="70"/>
      <c r="AH46" s="70"/>
      <c r="AJ46" s="70"/>
      <c r="AL46" s="70"/>
      <c r="AN46" s="70"/>
      <c r="AQ46" s="70"/>
      <c r="AU46" s="70"/>
      <c r="AW46" s="70"/>
    </row>
    <row r="47" spans="4:51" s="21" customFormat="1" ht="15">
      <c r="D47" s="21" t="s">
        <v>25</v>
      </c>
      <c r="F47" s="21">
        <v>2007</v>
      </c>
      <c r="H47" s="21" t="s">
        <v>138</v>
      </c>
      <c r="J47" s="71" t="s">
        <v>99</v>
      </c>
      <c r="L47" s="57">
        <v>276</v>
      </c>
      <c r="N47" s="81">
        <v>372.645</v>
      </c>
      <c r="O47" s="35">
        <v>690.7470000000001</v>
      </c>
      <c r="P47" s="81">
        <v>261.3</v>
      </c>
      <c r="Q47" s="35">
        <v>117.498</v>
      </c>
      <c r="R47" s="81">
        <v>554.831</v>
      </c>
      <c r="S47" s="35">
        <v>2502.999</v>
      </c>
      <c r="T47" s="81">
        <v>536.55</v>
      </c>
      <c r="U47" s="35">
        <v>80.28</v>
      </c>
      <c r="V47" s="81">
        <v>1255.945</v>
      </c>
      <c r="W47" s="35">
        <v>5353.283</v>
      </c>
      <c r="X47" s="81">
        <v>394.718</v>
      </c>
      <c r="Y47" s="35">
        <v>5476.045</v>
      </c>
      <c r="Z47" s="81">
        <v>459.439</v>
      </c>
      <c r="AA47" s="35">
        <v>345.874</v>
      </c>
      <c r="AB47" s="81">
        <v>4437.638</v>
      </c>
      <c r="AC47" s="35">
        <v>147.583</v>
      </c>
      <c r="AD47" s="81">
        <v>32.52</v>
      </c>
      <c r="AE47" s="35">
        <v>129.614</v>
      </c>
      <c r="AF47" s="81">
        <v>46.853</v>
      </c>
      <c r="AG47" s="35">
        <v>1010.402</v>
      </c>
      <c r="AH47" s="81">
        <v>2520.5480000000002</v>
      </c>
      <c r="AI47" s="35">
        <v>1333</v>
      </c>
      <c r="AJ47" s="81">
        <v>501.957</v>
      </c>
      <c r="AK47" s="35">
        <v>504.085</v>
      </c>
      <c r="AL47" s="81">
        <v>77.568</v>
      </c>
      <c r="AM47" s="35">
        <v>215.697</v>
      </c>
      <c r="AN47" s="81">
        <v>3834</v>
      </c>
      <c r="AO47" s="35"/>
      <c r="AP47" s="35"/>
      <c r="AQ47" s="114">
        <v>33193.61899999999</v>
      </c>
      <c r="AR47" s="40">
        <v>28080.451000000005</v>
      </c>
      <c r="AS47" s="35"/>
      <c r="AU47" s="81">
        <f>L47</f>
        <v>276</v>
      </c>
      <c r="AV47" s="35">
        <f>3261.191+446.311</f>
        <v>3707.502</v>
      </c>
      <c r="AW47" s="70"/>
      <c r="AY47" s="35">
        <f>AR47-SUM(N47:AN47)</f>
        <v>-5113.167999999987</v>
      </c>
    </row>
    <row r="48" spans="4:49" s="21" customFormat="1" ht="15.75" customHeight="1">
      <c r="D48" s="21" t="s">
        <v>40</v>
      </c>
      <c r="F48" s="21">
        <v>2007</v>
      </c>
      <c r="H48" s="21" t="s">
        <v>138</v>
      </c>
      <c r="J48" s="72" t="s">
        <v>26</v>
      </c>
      <c r="L48" s="57">
        <f>AU48</f>
        <v>53.4004063074393</v>
      </c>
      <c r="N48" s="78">
        <f>N47/N13</f>
        <v>44.724931678494656</v>
      </c>
      <c r="O48" s="31">
        <f aca="true" t="shared" si="5" ref="O48:AN48">O47/O13</f>
        <v>64.75632111624914</v>
      </c>
      <c r="P48" s="78">
        <f t="shared" si="5"/>
        <v>34.20050527221796</v>
      </c>
      <c r="Q48" s="31">
        <f t="shared" si="5"/>
        <v>148.87147168606464</v>
      </c>
      <c r="R48" s="78">
        <f t="shared" si="5"/>
        <v>53.44610846796061</v>
      </c>
      <c r="S48" s="31">
        <f t="shared" si="5"/>
        <v>30.44350339695752</v>
      </c>
      <c r="T48" s="78">
        <f t="shared" si="5"/>
        <v>97.985843506445</v>
      </c>
      <c r="U48" s="31">
        <f t="shared" si="5"/>
        <v>59.86867372393144</v>
      </c>
      <c r="V48" s="78">
        <f t="shared" si="5"/>
        <v>112.00009631003269</v>
      </c>
      <c r="W48" s="31">
        <f t="shared" si="5"/>
        <v>118.21770601802314</v>
      </c>
      <c r="X48" s="78">
        <f t="shared" si="5"/>
        <v>74.4682938388268</v>
      </c>
      <c r="Y48" s="31">
        <f t="shared" si="5"/>
        <v>88.50056165718493</v>
      </c>
      <c r="Z48" s="78">
        <f t="shared" si="5"/>
        <v>45.736252838487985</v>
      </c>
      <c r="AA48" s="31">
        <f t="shared" si="5"/>
        <v>78.58388420785965</v>
      </c>
      <c r="AB48" s="78">
        <f t="shared" si="5"/>
        <v>74.43292263292635</v>
      </c>
      <c r="AC48" s="31">
        <f t="shared" si="5"/>
        <v>43.84056711751012</v>
      </c>
      <c r="AD48" s="78">
        <f t="shared" si="5"/>
        <v>67.21799755683664</v>
      </c>
      <c r="AE48" s="31">
        <f t="shared" si="5"/>
        <v>57.07619994592438</v>
      </c>
      <c r="AF48" s="78">
        <f t="shared" si="5"/>
        <v>114.19483779765532</v>
      </c>
      <c r="AG48" s="31">
        <f t="shared" si="5"/>
        <v>61.589602301047364</v>
      </c>
      <c r="AH48" s="78">
        <f t="shared" si="5"/>
        <v>66.12896789535824</v>
      </c>
      <c r="AI48" s="31">
        <f t="shared" si="5"/>
        <v>125.54655841847125</v>
      </c>
      <c r="AJ48" s="78">
        <f t="shared" si="5"/>
        <v>23.315792502698848</v>
      </c>
      <c r="AK48" s="31">
        <f t="shared" si="5"/>
        <v>54.89371743889503</v>
      </c>
      <c r="AL48" s="78">
        <f t="shared" si="5"/>
        <v>38.28881080979689</v>
      </c>
      <c r="AM48" s="31">
        <f t="shared" si="5"/>
        <v>39.93650803055287</v>
      </c>
      <c r="AN48" s="78">
        <f t="shared" si="5"/>
        <v>62.66141258730493</v>
      </c>
      <c r="AO48" s="31"/>
      <c r="AP48" s="31"/>
      <c r="AQ48" s="78">
        <f>AQ47/AQ13</f>
        <v>66.97964415127099</v>
      </c>
      <c r="AR48" s="31">
        <f>AR47/AR13</f>
        <v>71.5859432550809</v>
      </c>
      <c r="AS48" s="31"/>
      <c r="AT48" s="31"/>
      <c r="AU48" s="78">
        <f>AU47/AU13</f>
        <v>53.4004063074393</v>
      </c>
      <c r="AV48" s="31">
        <f>AV47/AV13</f>
        <v>62.19806066299826</v>
      </c>
      <c r="AW48" s="70"/>
    </row>
    <row r="49" spans="10:49" s="21" customFormat="1" ht="6" customHeight="1">
      <c r="J49" s="70"/>
      <c r="L49" s="22"/>
      <c r="N49" s="70"/>
      <c r="P49" s="70"/>
      <c r="R49" s="70"/>
      <c r="T49" s="70"/>
      <c r="V49" s="70"/>
      <c r="X49" s="70"/>
      <c r="Z49" s="70"/>
      <c r="AB49" s="70"/>
      <c r="AD49" s="70"/>
      <c r="AF49" s="70"/>
      <c r="AH49" s="70"/>
      <c r="AJ49" s="70"/>
      <c r="AL49" s="70"/>
      <c r="AN49" s="70"/>
      <c r="AQ49" s="70"/>
      <c r="AU49" s="70"/>
      <c r="AW49" s="70"/>
    </row>
    <row r="50" spans="2:49" s="21" customFormat="1" ht="15.75">
      <c r="B50" s="5" t="s">
        <v>28</v>
      </c>
      <c r="J50" s="70"/>
      <c r="L50" s="22"/>
      <c r="N50" s="70"/>
      <c r="P50" s="70"/>
      <c r="R50" s="70"/>
      <c r="T50" s="70"/>
      <c r="V50" s="70"/>
      <c r="X50" s="70"/>
      <c r="Z50" s="70"/>
      <c r="AB50" s="70"/>
      <c r="AD50" s="70"/>
      <c r="AF50" s="70"/>
      <c r="AH50" s="70"/>
      <c r="AJ50" s="70"/>
      <c r="AL50" s="70"/>
      <c r="AN50" s="70"/>
      <c r="AQ50" s="70"/>
      <c r="AU50" s="70"/>
      <c r="AW50" s="70"/>
    </row>
    <row r="51" spans="2:49" s="21" customFormat="1" ht="6" customHeight="1">
      <c r="B51" s="5"/>
      <c r="J51" s="70"/>
      <c r="L51" s="22"/>
      <c r="N51" s="70"/>
      <c r="P51" s="70"/>
      <c r="R51" s="70"/>
      <c r="T51" s="70"/>
      <c r="V51" s="70"/>
      <c r="X51" s="70"/>
      <c r="Z51" s="70"/>
      <c r="AB51" s="70"/>
      <c r="AD51" s="70"/>
      <c r="AF51" s="70"/>
      <c r="AH51" s="70"/>
      <c r="AJ51" s="70"/>
      <c r="AL51" s="70"/>
      <c r="AN51" s="70"/>
      <c r="AQ51" s="70"/>
      <c r="AU51" s="70"/>
      <c r="AW51" s="70"/>
    </row>
    <row r="52" spans="2:49" s="21" customFormat="1" ht="15.75">
      <c r="B52" s="5"/>
      <c r="C52" s="5" t="s">
        <v>156</v>
      </c>
      <c r="J52" s="70"/>
      <c r="L52" s="22"/>
      <c r="N52" s="70"/>
      <c r="P52" s="70"/>
      <c r="R52" s="70"/>
      <c r="T52" s="70"/>
      <c r="V52" s="70"/>
      <c r="X52" s="70"/>
      <c r="Z52" s="70"/>
      <c r="AB52" s="70"/>
      <c r="AD52" s="70"/>
      <c r="AF52" s="70"/>
      <c r="AH52" s="70"/>
      <c r="AJ52" s="70"/>
      <c r="AL52" s="70"/>
      <c r="AN52" s="70"/>
      <c r="AQ52" s="70"/>
      <c r="AU52" s="70"/>
      <c r="AW52" s="70"/>
    </row>
    <row r="53" spans="2:49" s="21" customFormat="1" ht="15.75">
      <c r="B53" s="5"/>
      <c r="D53" s="21" t="s">
        <v>23</v>
      </c>
      <c r="F53" s="21">
        <v>2007</v>
      </c>
      <c r="H53" s="118"/>
      <c r="J53" s="71" t="s">
        <v>121</v>
      </c>
      <c r="L53" s="102">
        <v>8545.841712204003</v>
      </c>
      <c r="N53" s="85">
        <v>8644.21568592151</v>
      </c>
      <c r="O53" s="41">
        <v>10541.803000056436</v>
      </c>
      <c r="P53" s="85">
        <v>4450.123150613895</v>
      </c>
      <c r="Q53" s="41">
        <v>6968.570480121836</v>
      </c>
      <c r="R53" s="85">
        <v>6891.3499782778945</v>
      </c>
      <c r="S53" s="41">
        <v>10565.833786164916</v>
      </c>
      <c r="T53" s="85">
        <v>10094.797263080347</v>
      </c>
      <c r="U53" s="41">
        <v>7457.483024904264</v>
      </c>
      <c r="V53" s="85">
        <v>8471.71583903205</v>
      </c>
      <c r="W53" s="41">
        <v>7581.013548516903</v>
      </c>
      <c r="X53" s="85">
        <v>12033.806724065198</v>
      </c>
      <c r="Y53" s="41">
        <v>11762.526564899616</v>
      </c>
      <c r="Z53" s="85">
        <v>4123.1803488979685</v>
      </c>
      <c r="AA53" s="41">
        <v>9542.5592462287</v>
      </c>
      <c r="AB53" s="85">
        <v>12080.01638395895</v>
      </c>
      <c r="AC53" s="41">
        <v>11620.57381317549</v>
      </c>
      <c r="AD53" s="85">
        <v>13642.029024450238</v>
      </c>
      <c r="AE53" s="41">
        <v>7706.216142188935</v>
      </c>
      <c r="AF53" s="85">
        <v>5118.330936654562</v>
      </c>
      <c r="AG53" s="41">
        <v>9070.18476051695</v>
      </c>
      <c r="AH53" s="85">
        <v>6277.213073761504</v>
      </c>
      <c r="AI53" s="41">
        <v>6969.576386321735</v>
      </c>
      <c r="AJ53" s="85">
        <v>2786.9868338561487</v>
      </c>
      <c r="AK53" s="41">
        <v>10846.214937786177</v>
      </c>
      <c r="AL53" s="85">
        <v>11382.292807125446</v>
      </c>
      <c r="AM53" s="41">
        <v>4812.814224334095</v>
      </c>
      <c r="AN53" s="70"/>
      <c r="AO53" s="41">
        <v>11260.749419054015</v>
      </c>
      <c r="AP53" s="42"/>
      <c r="AQ53" s="85">
        <v>9459.737308809377</v>
      </c>
      <c r="AR53" s="43">
        <v>10499.470150160832</v>
      </c>
      <c r="AS53" s="41"/>
      <c r="AT53" s="41"/>
      <c r="AU53" s="104">
        <f aca="true" t="shared" si="6" ref="AU53:AU59">L53</f>
        <v>8545.841712204003</v>
      </c>
      <c r="AV53" s="119">
        <v>8905.551653007793</v>
      </c>
      <c r="AW53" s="70"/>
    </row>
    <row r="54" spans="2:49" s="21" customFormat="1" ht="15.75">
      <c r="B54" s="5"/>
      <c r="D54" s="21" t="s">
        <v>30</v>
      </c>
      <c r="F54" s="21">
        <v>2002</v>
      </c>
      <c r="H54" s="118"/>
      <c r="J54" s="70" t="s">
        <v>109</v>
      </c>
      <c r="L54" s="103">
        <v>27.35757965883489</v>
      </c>
      <c r="N54" s="86">
        <v>198.40309702395353</v>
      </c>
      <c r="O54" s="44">
        <v>99.89534773094854</v>
      </c>
      <c r="P54" s="88" t="s">
        <v>106</v>
      </c>
      <c r="Q54" s="44">
        <v>0</v>
      </c>
      <c r="R54" s="86">
        <v>0</v>
      </c>
      <c r="S54" s="44">
        <v>217.13287561561415</v>
      </c>
      <c r="T54" s="86">
        <v>143.69933677229182</v>
      </c>
      <c r="U54" s="44">
        <v>0</v>
      </c>
      <c r="V54" s="86">
        <v>2013.4831460674156</v>
      </c>
      <c r="W54" s="44">
        <v>334.0339974410528</v>
      </c>
      <c r="X54" s="86">
        <v>171.23287671232876</v>
      </c>
      <c r="Y54" s="44">
        <v>201.49070357932672</v>
      </c>
      <c r="Z54" s="86">
        <v>0</v>
      </c>
      <c r="AA54" s="44">
        <v>92.65858873841769</v>
      </c>
      <c r="AB54" s="86">
        <v>1188.044662309368</v>
      </c>
      <c r="AC54" s="44">
        <v>0</v>
      </c>
      <c r="AD54" s="86">
        <v>130.43478260869566</v>
      </c>
      <c r="AE54" s="44">
        <v>0</v>
      </c>
      <c r="AF54" s="86">
        <v>0</v>
      </c>
      <c r="AG54" s="44">
        <v>55.09979184523081</v>
      </c>
      <c r="AH54" s="86">
        <v>0</v>
      </c>
      <c r="AI54" s="44">
        <v>754.0208136234626</v>
      </c>
      <c r="AJ54" s="88" t="s">
        <v>106</v>
      </c>
      <c r="AK54" s="44">
        <v>110.53387863380125</v>
      </c>
      <c r="AL54" s="86">
        <v>0</v>
      </c>
      <c r="AM54" s="44">
        <v>0</v>
      </c>
      <c r="AN54" s="81"/>
      <c r="AO54" s="58">
        <v>85</v>
      </c>
      <c r="AP54" s="45"/>
      <c r="AQ54" s="115" t="s">
        <v>106</v>
      </c>
      <c r="AR54" s="44">
        <v>404.66124266920576</v>
      </c>
      <c r="AU54" s="105">
        <f t="shared" si="6"/>
        <v>27.35757965883489</v>
      </c>
      <c r="AV54" s="101">
        <v>59</v>
      </c>
      <c r="AW54" s="70"/>
    </row>
    <row r="55" spans="2:49" s="21" customFormat="1" ht="15.75">
      <c r="B55" s="5"/>
      <c r="D55" s="21" t="s">
        <v>33</v>
      </c>
      <c r="F55" s="21">
        <v>2007</v>
      </c>
      <c r="H55" s="118"/>
      <c r="J55" s="71" t="s">
        <v>122</v>
      </c>
      <c r="L55" s="102">
        <v>770.5939316497146</v>
      </c>
      <c r="N55" s="81">
        <v>1176.07805154388</v>
      </c>
      <c r="O55" s="35">
        <v>1729.9364218131172</v>
      </c>
      <c r="P55" s="81">
        <v>1475.346710403524</v>
      </c>
      <c r="Q55" s="35">
        <v>1647.1166589378884</v>
      </c>
      <c r="R55" s="81">
        <v>1552.8945307495428</v>
      </c>
      <c r="S55" s="35">
        <v>795.0951081332875</v>
      </c>
      <c r="T55" s="81">
        <v>1355.420614117668</v>
      </c>
      <c r="U55" s="35">
        <v>1996.3682057668716</v>
      </c>
      <c r="V55" s="81">
        <v>1961.8710364074218</v>
      </c>
      <c r="W55" s="35">
        <v>1306.509321689943</v>
      </c>
      <c r="X55" s="81">
        <v>1422.5116046006365</v>
      </c>
      <c r="Y55" s="35">
        <v>761.2504929631481</v>
      </c>
      <c r="Z55" s="81">
        <v>1706.7511789723476</v>
      </c>
      <c r="AA55" s="35">
        <v>1658.5876785111789</v>
      </c>
      <c r="AB55" s="81">
        <v>1746.448171388824</v>
      </c>
      <c r="AC55" s="35">
        <v>1075.3761410331704</v>
      </c>
      <c r="AD55" s="81">
        <v>1777.5977213677581</v>
      </c>
      <c r="AE55" s="35">
        <v>1164.2991702827167</v>
      </c>
      <c r="AF55" s="81">
        <v>1243.0232274732507</v>
      </c>
      <c r="AG55" s="35">
        <v>746.7053986312677</v>
      </c>
      <c r="AH55" s="81">
        <v>717.7893190881928</v>
      </c>
      <c r="AI55" s="35">
        <v>1024.527728789295</v>
      </c>
      <c r="AJ55" s="81">
        <v>564.6435325392557</v>
      </c>
      <c r="AK55" s="35">
        <v>925.6307928833585</v>
      </c>
      <c r="AL55" s="81">
        <v>1596.8479652652247</v>
      </c>
      <c r="AM55" s="35">
        <v>1601.9376418950721</v>
      </c>
      <c r="AN55" s="94">
        <v>841.69607413829</v>
      </c>
      <c r="AP55" s="45"/>
      <c r="AQ55" s="81">
        <v>1087.5225937066195</v>
      </c>
      <c r="AR55" s="44">
        <v>1101.9698870714192</v>
      </c>
      <c r="AU55" s="105">
        <f t="shared" si="6"/>
        <v>770.5939316497146</v>
      </c>
      <c r="AV55" s="101">
        <v>770.6534363475013</v>
      </c>
      <c r="AW55" s="70"/>
    </row>
    <row r="56" spans="2:49" s="21" customFormat="1" ht="15.75">
      <c r="B56" s="5"/>
      <c r="D56" s="21" t="s">
        <v>48</v>
      </c>
      <c r="F56" s="21">
        <v>2007</v>
      </c>
      <c r="H56" s="118"/>
      <c r="J56" s="70" t="s">
        <v>123</v>
      </c>
      <c r="L56" s="102">
        <v>0</v>
      </c>
      <c r="N56" s="81">
        <v>464.1181574977226</v>
      </c>
      <c r="O56" s="35">
        <v>90.93580063722558</v>
      </c>
      <c r="P56" s="81">
        <v>61.51640825848619</v>
      </c>
      <c r="Q56" s="35">
        <v>0</v>
      </c>
      <c r="R56" s="81">
        <v>746.5853909930806</v>
      </c>
      <c r="S56" s="35">
        <v>193.63194874610969</v>
      </c>
      <c r="T56" s="81">
        <v>32.32409710304867</v>
      </c>
      <c r="U56" s="35">
        <v>59.06326555724177</v>
      </c>
      <c r="V56" s="81">
        <v>142.68152992053976</v>
      </c>
      <c r="W56" s="35">
        <v>141.33258385841884</v>
      </c>
      <c r="X56" s="81">
        <v>98.10424859314735</v>
      </c>
      <c r="Y56" s="35">
        <v>204.2639530509995</v>
      </c>
      <c r="Z56" s="81">
        <v>226.96953561137087</v>
      </c>
      <c r="AA56" s="35">
        <v>39.760663525952914</v>
      </c>
      <c r="AB56" s="81">
        <v>104.24478386106242</v>
      </c>
      <c r="AC56" s="35">
        <v>0</v>
      </c>
      <c r="AD56" s="81">
        <v>0</v>
      </c>
      <c r="AE56" s="35">
        <v>123.12331619177293</v>
      </c>
      <c r="AF56" s="81">
        <v>0</v>
      </c>
      <c r="AG56" s="35">
        <v>92.6524249730226</v>
      </c>
      <c r="AH56" s="81">
        <v>116.74997148808282</v>
      </c>
      <c r="AI56" s="35">
        <v>98.88227773290983</v>
      </c>
      <c r="AJ56" s="81">
        <v>320.50348589345714</v>
      </c>
      <c r="AK56" s="35">
        <v>243.71314287917133</v>
      </c>
      <c r="AL56" s="81">
        <v>0</v>
      </c>
      <c r="AM56" s="35">
        <v>73.1231524247926</v>
      </c>
      <c r="AN56" s="94">
        <v>155.86903803993926</v>
      </c>
      <c r="AP56" s="45"/>
      <c r="AQ56" s="81">
        <v>172.38876045909373</v>
      </c>
      <c r="AR56" s="44">
        <v>160.16814574582384</v>
      </c>
      <c r="AU56" s="105">
        <f t="shared" si="6"/>
        <v>0</v>
      </c>
      <c r="AV56" s="101">
        <v>120.74727128510906</v>
      </c>
      <c r="AW56" s="70"/>
    </row>
    <row r="57" spans="2:49" s="21" customFormat="1" ht="15.75">
      <c r="B57" s="5"/>
      <c r="D57" s="21" t="s">
        <v>54</v>
      </c>
      <c r="F57" s="21">
        <v>2007</v>
      </c>
      <c r="H57" s="118"/>
      <c r="J57" s="70" t="s">
        <v>100</v>
      </c>
      <c r="L57" s="102">
        <v>871.9455910251144</v>
      </c>
      <c r="N57" s="81">
        <v>1140.4320487570108</v>
      </c>
      <c r="O57" s="35">
        <v>931.1357244011501</v>
      </c>
      <c r="P57" s="81">
        <v>314.64988394340594</v>
      </c>
      <c r="Q57" s="35">
        <v>0</v>
      </c>
      <c r="R57" s="81">
        <v>664.4748693061352</v>
      </c>
      <c r="S57" s="35">
        <v>964.997412909318</v>
      </c>
      <c r="T57" s="81">
        <v>1127.873580273608</v>
      </c>
      <c r="U57" s="35">
        <v>204.33503488237685</v>
      </c>
      <c r="V57" s="81">
        <v>172.3771233352521</v>
      </c>
      <c r="W57" s="35">
        <v>482.67285709272824</v>
      </c>
      <c r="X57" s="81">
        <v>712.7650984325205</v>
      </c>
      <c r="Y57" s="35">
        <v>1297.9059898388098</v>
      </c>
      <c r="Z57" s="81">
        <v>871.2444630134726</v>
      </c>
      <c r="AA57" s="35">
        <v>455.99800969478576</v>
      </c>
      <c r="AB57" s="81">
        <v>831.7442223817158</v>
      </c>
      <c r="AC57" s="35">
        <v>121.4963237707706</v>
      </c>
      <c r="AD57" s="81">
        <v>653.1638138979205</v>
      </c>
      <c r="AE57" s="35">
        <v>432.8691695869556</v>
      </c>
      <c r="AF57" s="81">
        <v>0</v>
      </c>
      <c r="AG57" s="35">
        <v>995.0992353188119</v>
      </c>
      <c r="AH57" s="81">
        <v>512.23066142322</v>
      </c>
      <c r="AI57" s="35">
        <v>375.50947367925346</v>
      </c>
      <c r="AJ57" s="81">
        <v>347.25855949847613</v>
      </c>
      <c r="AK57" s="35">
        <v>1118.3797932837756</v>
      </c>
      <c r="AL57" s="81">
        <v>400.81624352252317</v>
      </c>
      <c r="AM57" s="35">
        <v>400.8518425668737</v>
      </c>
      <c r="AN57" s="84">
        <v>818.8967338776508</v>
      </c>
      <c r="AP57" s="45"/>
      <c r="AQ57" s="81">
        <v>797.296343319231</v>
      </c>
      <c r="AR57" s="44">
        <v>880.5982469679457</v>
      </c>
      <c r="AU57" s="105">
        <f t="shared" si="6"/>
        <v>871.9455910251144</v>
      </c>
      <c r="AV57" s="101">
        <v>798.6159991118168</v>
      </c>
      <c r="AW57" s="70"/>
    </row>
    <row r="58" spans="2:49" s="21" customFormat="1" ht="15.75">
      <c r="B58" s="5"/>
      <c r="D58" s="21" t="s">
        <v>34</v>
      </c>
      <c r="F58" s="21">
        <v>2001</v>
      </c>
      <c r="H58" s="118"/>
      <c r="J58" s="70" t="s">
        <v>109</v>
      </c>
      <c r="L58" s="103">
        <v>41.84100418410042</v>
      </c>
      <c r="N58" s="86">
        <v>136</v>
      </c>
      <c r="O58" s="44">
        <v>322</v>
      </c>
      <c r="P58" s="88" t="s">
        <v>106</v>
      </c>
      <c r="Q58" s="46" t="s">
        <v>106</v>
      </c>
      <c r="R58" s="89" t="s">
        <v>106</v>
      </c>
      <c r="S58" s="44">
        <v>291</v>
      </c>
      <c r="T58" s="86">
        <v>936</v>
      </c>
      <c r="U58" s="46" t="s">
        <v>106</v>
      </c>
      <c r="V58" s="86">
        <v>76</v>
      </c>
      <c r="W58" s="44">
        <v>20</v>
      </c>
      <c r="X58" s="86">
        <v>251</v>
      </c>
      <c r="Y58" s="44">
        <v>75</v>
      </c>
      <c r="Z58" s="89" t="s">
        <v>106</v>
      </c>
      <c r="AA58" s="44">
        <v>184</v>
      </c>
      <c r="AB58" s="86">
        <v>154</v>
      </c>
      <c r="AC58" s="46" t="s">
        <v>106</v>
      </c>
      <c r="AD58" s="86">
        <v>23</v>
      </c>
      <c r="AE58" s="46" t="s">
        <v>106</v>
      </c>
      <c r="AF58" s="89" t="s">
        <v>106</v>
      </c>
      <c r="AG58" s="44">
        <v>848</v>
      </c>
      <c r="AH58" s="89" t="s">
        <v>106</v>
      </c>
      <c r="AI58" s="44">
        <v>29</v>
      </c>
      <c r="AJ58" s="88" t="s">
        <v>106</v>
      </c>
      <c r="AK58" s="44">
        <v>271</v>
      </c>
      <c r="AL58" s="89" t="s">
        <v>106</v>
      </c>
      <c r="AM58" s="46" t="s">
        <v>106</v>
      </c>
      <c r="AN58" s="88">
        <v>75</v>
      </c>
      <c r="AO58" s="35"/>
      <c r="AP58" s="35"/>
      <c r="AQ58" s="115" t="s">
        <v>106</v>
      </c>
      <c r="AR58" s="44">
        <v>185.64083712530282</v>
      </c>
      <c r="AU58" s="105">
        <f t="shared" si="6"/>
        <v>41.84100418410042</v>
      </c>
      <c r="AV58" s="101">
        <v>60</v>
      </c>
      <c r="AW58" s="70"/>
    </row>
    <row r="59" spans="2:49" s="21" customFormat="1" ht="15.75">
      <c r="B59" s="5"/>
      <c r="D59" s="21" t="s">
        <v>35</v>
      </c>
      <c r="F59" s="21">
        <v>2001</v>
      </c>
      <c r="H59" s="118"/>
      <c r="J59" s="70" t="s">
        <v>109</v>
      </c>
      <c r="L59" s="103">
        <v>315.41680077244933</v>
      </c>
      <c r="N59" s="86">
        <v>419</v>
      </c>
      <c r="O59" s="44">
        <v>380</v>
      </c>
      <c r="P59" s="88" t="s">
        <v>106</v>
      </c>
      <c r="Q59" s="46" t="s">
        <v>106</v>
      </c>
      <c r="R59" s="89" t="s">
        <v>106</v>
      </c>
      <c r="S59" s="44">
        <v>372</v>
      </c>
      <c r="T59" s="86">
        <v>431</v>
      </c>
      <c r="U59" s="46" t="s">
        <v>106</v>
      </c>
      <c r="V59" s="86">
        <v>389</v>
      </c>
      <c r="W59" s="44">
        <v>368</v>
      </c>
      <c r="X59" s="86">
        <v>386</v>
      </c>
      <c r="Y59" s="44">
        <v>404</v>
      </c>
      <c r="Z59" s="89" t="s">
        <v>106</v>
      </c>
      <c r="AA59" s="44">
        <v>368</v>
      </c>
      <c r="AB59" s="86">
        <v>410</v>
      </c>
      <c r="AC59" s="46" t="s">
        <v>106</v>
      </c>
      <c r="AD59" s="86">
        <v>457</v>
      </c>
      <c r="AE59" s="46" t="s">
        <v>106</v>
      </c>
      <c r="AF59" s="89" t="s">
        <v>106</v>
      </c>
      <c r="AG59" s="44">
        <v>377</v>
      </c>
      <c r="AH59" s="89" t="s">
        <v>106</v>
      </c>
      <c r="AI59" s="44">
        <v>342</v>
      </c>
      <c r="AJ59" s="88" t="s">
        <v>106</v>
      </c>
      <c r="AK59" s="44">
        <v>383</v>
      </c>
      <c r="AL59" s="89" t="s">
        <v>106</v>
      </c>
      <c r="AM59" s="46" t="s">
        <v>106</v>
      </c>
      <c r="AN59" s="88">
        <v>355</v>
      </c>
      <c r="AO59" s="35"/>
      <c r="AP59" s="35"/>
      <c r="AQ59" s="115" t="s">
        <v>106</v>
      </c>
      <c r="AR59" s="44">
        <v>382.13200513267816</v>
      </c>
      <c r="AU59" s="105">
        <f t="shared" si="6"/>
        <v>315.41680077244933</v>
      </c>
      <c r="AV59" s="101">
        <v>322</v>
      </c>
      <c r="AW59" s="70"/>
    </row>
    <row r="60" spans="2:49" s="21" customFormat="1" ht="15.75">
      <c r="B60" s="5"/>
      <c r="D60" s="21" t="s">
        <v>32</v>
      </c>
      <c r="H60" s="118"/>
      <c r="J60" s="72" t="s">
        <v>26</v>
      </c>
      <c r="L60" s="102">
        <f>SUM(L53:L59)</f>
        <v>10572.996619494217</v>
      </c>
      <c r="N60" s="81">
        <f>SUM(N53:N59)</f>
        <v>12178.247040744076</v>
      </c>
      <c r="O60" s="35">
        <f>SUM(O53:O59)</f>
        <v>14095.706294638878</v>
      </c>
      <c r="P60" s="88" t="s">
        <v>106</v>
      </c>
      <c r="Q60" s="46" t="s">
        <v>106</v>
      </c>
      <c r="R60" s="89" t="s">
        <v>106</v>
      </c>
      <c r="S60" s="35">
        <f>SUM(S53:S59)</f>
        <v>13399.691131569245</v>
      </c>
      <c r="T60" s="81">
        <f>SUM(T53:T59)</f>
        <v>14121.114891346962</v>
      </c>
      <c r="U60" s="46" t="s">
        <v>106</v>
      </c>
      <c r="V60" s="81">
        <f aca="true" t="shared" si="7" ref="V60:AK60">SUM(V53:V59)</f>
        <v>13227.128674762678</v>
      </c>
      <c r="W60" s="35">
        <f t="shared" si="7"/>
        <v>10233.562308599045</v>
      </c>
      <c r="X60" s="81">
        <f t="shared" si="7"/>
        <v>15075.420552403832</v>
      </c>
      <c r="Y60" s="35">
        <f t="shared" si="7"/>
        <v>14706.4377043319</v>
      </c>
      <c r="Z60" s="89" t="s">
        <v>106</v>
      </c>
      <c r="AA60" s="35">
        <f t="shared" si="7"/>
        <v>12341.564186699035</v>
      </c>
      <c r="AB60" s="81">
        <f t="shared" si="7"/>
        <v>16514.498223899922</v>
      </c>
      <c r="AC60" s="46" t="s">
        <v>106</v>
      </c>
      <c r="AD60" s="81">
        <f t="shared" si="7"/>
        <v>16683.22534232461</v>
      </c>
      <c r="AE60" s="46" t="s">
        <v>106</v>
      </c>
      <c r="AF60" s="89" t="s">
        <v>106</v>
      </c>
      <c r="AG60" s="35">
        <f t="shared" si="7"/>
        <v>12184.741611285282</v>
      </c>
      <c r="AH60" s="89" t="s">
        <v>106</v>
      </c>
      <c r="AI60" s="35">
        <f t="shared" si="7"/>
        <v>9593.516680146655</v>
      </c>
      <c r="AJ60" s="88" t="s">
        <v>106</v>
      </c>
      <c r="AK60" s="35">
        <f t="shared" si="7"/>
        <v>13898.472545466284</v>
      </c>
      <c r="AL60" s="89" t="s">
        <v>106</v>
      </c>
      <c r="AM60" s="46" t="s">
        <v>106</v>
      </c>
      <c r="AN60" s="95" t="s">
        <v>110</v>
      </c>
      <c r="AO60" s="35">
        <f>SUM(AO53:AO54,AN55:AN59)</f>
        <v>13592.211265109894</v>
      </c>
      <c r="AP60" s="35"/>
      <c r="AQ60" s="115" t="s">
        <v>106</v>
      </c>
      <c r="AR60" s="44">
        <v>13447.6495775883</v>
      </c>
      <c r="AU60" s="105">
        <f>L60</f>
        <v>10572.996619494217</v>
      </c>
      <c r="AV60" s="101">
        <f>SUM(AV53:AV59)</f>
        <v>11036.56835975222</v>
      </c>
      <c r="AW60" s="70"/>
    </row>
    <row r="61" spans="10:49" s="21" customFormat="1" ht="10.5" customHeight="1">
      <c r="J61" s="70"/>
      <c r="L61" s="59"/>
      <c r="N61" s="70"/>
      <c r="P61" s="70"/>
      <c r="R61" s="70"/>
      <c r="T61" s="70"/>
      <c r="V61" s="70"/>
      <c r="X61" s="70"/>
      <c r="Z61" s="70"/>
      <c r="AB61" s="70"/>
      <c r="AD61" s="70"/>
      <c r="AF61" s="70"/>
      <c r="AH61" s="70"/>
      <c r="AJ61" s="70"/>
      <c r="AL61" s="70"/>
      <c r="AN61" s="70"/>
      <c r="AQ61" s="70"/>
      <c r="AU61" s="99"/>
      <c r="AV61" s="60"/>
      <c r="AW61" s="70"/>
    </row>
    <row r="62" spans="3:49" s="21" customFormat="1" ht="15.75">
      <c r="C62" s="5" t="s">
        <v>157</v>
      </c>
      <c r="J62" s="70"/>
      <c r="L62" s="59"/>
      <c r="N62" s="70"/>
      <c r="P62" s="70"/>
      <c r="R62" s="70"/>
      <c r="T62" s="70"/>
      <c r="V62" s="70"/>
      <c r="X62" s="70"/>
      <c r="Z62" s="70"/>
      <c r="AB62" s="70"/>
      <c r="AD62" s="70"/>
      <c r="AF62" s="70"/>
      <c r="AH62" s="70"/>
      <c r="AJ62" s="70"/>
      <c r="AL62" s="70"/>
      <c r="AN62" s="70"/>
      <c r="AQ62" s="70"/>
      <c r="AU62" s="99"/>
      <c r="AV62" s="60"/>
      <c r="AW62" s="70"/>
    </row>
    <row r="63" spans="4:49" s="21" customFormat="1" ht="12.75" customHeight="1">
      <c r="D63" s="21" t="s">
        <v>23</v>
      </c>
      <c r="F63" s="21">
        <v>2007</v>
      </c>
      <c r="H63" s="122" t="s">
        <v>148</v>
      </c>
      <c r="J63" s="70" t="s">
        <v>124</v>
      </c>
      <c r="L63" s="106">
        <v>83.8783072128105</v>
      </c>
      <c r="N63" s="87">
        <v>75.66156464371632</v>
      </c>
      <c r="O63" s="47">
        <v>79.29857767767041</v>
      </c>
      <c r="P63" s="87">
        <v>70.61853528849748</v>
      </c>
      <c r="Q63" s="47">
        <v>80.88235294117648</v>
      </c>
      <c r="R63" s="87">
        <v>69.92528531158489</v>
      </c>
      <c r="S63" s="47">
        <v>84.39462136086449</v>
      </c>
      <c r="T63" s="87">
        <v>80.05126571279617</v>
      </c>
      <c r="U63" s="47">
        <v>76.74479286580406</v>
      </c>
      <c r="V63" s="87">
        <v>78.81658964764836</v>
      </c>
      <c r="W63" s="47">
        <v>79.7034220002647</v>
      </c>
      <c r="X63" s="87">
        <v>84.34603229176307</v>
      </c>
      <c r="Y63" s="47">
        <v>83.86261950275792</v>
      </c>
      <c r="Z63" s="87">
        <v>59.51347778607966</v>
      </c>
      <c r="AA63" s="47">
        <v>81.5819121246261</v>
      </c>
      <c r="AB63" s="87">
        <v>81.82932690395819</v>
      </c>
      <c r="AC63" s="47">
        <v>90.66216125391384</v>
      </c>
      <c r="AD63" s="87">
        <v>84.87654320987654</v>
      </c>
      <c r="AE63" s="47">
        <v>81.75048816720077</v>
      </c>
      <c r="AF63" s="87">
        <v>80.45977011494251</v>
      </c>
      <c r="AG63" s="47">
        <v>83.17728276363229</v>
      </c>
      <c r="AH63" s="87">
        <v>82.33508721820554</v>
      </c>
      <c r="AI63" s="47">
        <v>82.3000506367744</v>
      </c>
      <c r="AJ63" s="87">
        <v>69.33851060879212</v>
      </c>
      <c r="AK63" s="47">
        <v>82.58158662775273</v>
      </c>
      <c r="AL63" s="87">
        <v>85.06972625986866</v>
      </c>
      <c r="AM63" s="47">
        <v>69.86507552545288</v>
      </c>
      <c r="AN63" s="70"/>
      <c r="AO63" s="47">
        <v>86.10971552549422</v>
      </c>
      <c r="AP63" s="29"/>
      <c r="AQ63" s="87">
        <v>82.14589492999235</v>
      </c>
      <c r="AR63" s="47">
        <v>83.05979639053793</v>
      </c>
      <c r="AU63" s="92">
        <f>L63</f>
        <v>83.8783072128105</v>
      </c>
      <c r="AV63" s="63">
        <v>84.0497777055166</v>
      </c>
      <c r="AW63" s="70"/>
    </row>
    <row r="64" spans="4:49" s="21" customFormat="1" ht="15">
      <c r="D64" s="21" t="s">
        <v>31</v>
      </c>
      <c r="F64" s="21">
        <v>2007</v>
      </c>
      <c r="H64" s="122"/>
      <c r="J64" s="70" t="s">
        <v>124</v>
      </c>
      <c r="L64" s="106">
        <v>7.563457961424419</v>
      </c>
      <c r="N64" s="87">
        <v>10.294040402979272</v>
      </c>
      <c r="O64" s="47">
        <v>13.0130963101705</v>
      </c>
      <c r="P64" s="87">
        <v>23.4121214638807</v>
      </c>
      <c r="Q64" s="47">
        <v>19.117647058823533</v>
      </c>
      <c r="R64" s="87">
        <v>15.756940724783306</v>
      </c>
      <c r="S64" s="47">
        <v>6.350823981790116</v>
      </c>
      <c r="T64" s="87">
        <v>10.748421479464753</v>
      </c>
      <c r="U64" s="47">
        <v>20.544581050175744</v>
      </c>
      <c r="V64" s="87">
        <v>18.2522628657712</v>
      </c>
      <c r="W64" s="47">
        <v>13.73606090366439</v>
      </c>
      <c r="X64" s="87">
        <v>9.970511616836147</v>
      </c>
      <c r="Y64" s="47">
        <v>5.4274445277905485</v>
      </c>
      <c r="Z64" s="87">
        <v>24.635036496350367</v>
      </c>
      <c r="AA64" s="47">
        <v>14.179713297851679</v>
      </c>
      <c r="AB64" s="87">
        <v>11.830338121657444</v>
      </c>
      <c r="AC64" s="47">
        <v>8.389940692637683</v>
      </c>
      <c r="AD64" s="87">
        <v>11.059670781893004</v>
      </c>
      <c r="AE64" s="47">
        <v>12.351330897947363</v>
      </c>
      <c r="AF64" s="87">
        <v>19.54022988505747</v>
      </c>
      <c r="AG64" s="47">
        <v>6.847592163000643</v>
      </c>
      <c r="AH64" s="87">
        <v>9.41488611219128</v>
      </c>
      <c r="AI64" s="47">
        <v>12.098107443605837</v>
      </c>
      <c r="AJ64" s="87">
        <v>14.047982249341285</v>
      </c>
      <c r="AK64" s="47">
        <v>7.047625364818256</v>
      </c>
      <c r="AL64" s="87">
        <v>11.934627019848003</v>
      </c>
      <c r="AM64" s="47">
        <v>23.25448046014084</v>
      </c>
      <c r="AN64" s="87">
        <v>6.43635754653549</v>
      </c>
      <c r="AP64" s="29"/>
      <c r="AQ64" s="87">
        <v>9.443762950311852</v>
      </c>
      <c r="AR64" s="47">
        <v>8.717525088373542</v>
      </c>
      <c r="AU64" s="92">
        <f>L64</f>
        <v>7.563457961424419</v>
      </c>
      <c r="AV64" s="63">
        <v>7.273356276713439</v>
      </c>
      <c r="AW64" s="70"/>
    </row>
    <row r="65" spans="4:49" s="21" customFormat="1" ht="15">
      <c r="D65" s="21" t="s">
        <v>54</v>
      </c>
      <c r="F65" s="21">
        <v>2007</v>
      </c>
      <c r="H65" s="122"/>
      <c r="J65" s="70" t="s">
        <v>124</v>
      </c>
      <c r="L65" s="106">
        <v>8.558234825765078</v>
      </c>
      <c r="N65" s="87">
        <v>9.982036116859788</v>
      </c>
      <c r="O65" s="47">
        <v>7.004279872189153</v>
      </c>
      <c r="P65" s="87">
        <v>4.993145848045528</v>
      </c>
      <c r="Q65" s="47">
        <v>0</v>
      </c>
      <c r="R65" s="87">
        <v>6.7423066547289965</v>
      </c>
      <c r="S65" s="47">
        <v>7.707919027018521</v>
      </c>
      <c r="T65" s="87">
        <v>8.943984243758328</v>
      </c>
      <c r="U65" s="47">
        <v>2.1028073245230314</v>
      </c>
      <c r="V65" s="87">
        <v>1.6037101872516242</v>
      </c>
      <c r="W65" s="47">
        <v>5.074608846261897</v>
      </c>
      <c r="X65" s="87">
        <v>4.995834600584478</v>
      </c>
      <c r="Y65" s="47">
        <v>9.253606831461504</v>
      </c>
      <c r="Z65" s="87">
        <v>12.575435369848845</v>
      </c>
      <c r="AA65" s="47">
        <v>3.898449943669633</v>
      </c>
      <c r="AB65" s="87">
        <v>5.634186884392821</v>
      </c>
      <c r="AC65" s="47">
        <v>0.9478980534484717</v>
      </c>
      <c r="AD65" s="87">
        <v>4.063786008230453</v>
      </c>
      <c r="AE65" s="47">
        <v>4.592041706763335</v>
      </c>
      <c r="AF65" s="87">
        <v>0</v>
      </c>
      <c r="AG65" s="47">
        <v>9.12546465803963</v>
      </c>
      <c r="AH65" s="87">
        <v>6.718675260587833</v>
      </c>
      <c r="AI65" s="47">
        <v>4.434193268767832</v>
      </c>
      <c r="AJ65" s="87">
        <v>8.639578421855497</v>
      </c>
      <c r="AK65" s="47">
        <v>8.515189705492174</v>
      </c>
      <c r="AL65" s="87">
        <v>2.995646720283332</v>
      </c>
      <c r="AM65" s="47">
        <v>5.818953932161479</v>
      </c>
      <c r="AN65" s="87">
        <v>6.262013492605062</v>
      </c>
      <c r="AP65" s="29"/>
      <c r="AQ65" s="87">
        <v>6.914239146702291</v>
      </c>
      <c r="AR65" s="47">
        <v>6.955611384972693</v>
      </c>
      <c r="AU65" s="92">
        <f>L65</f>
        <v>8.558234825765078</v>
      </c>
      <c r="AV65" s="63">
        <v>7.537264373144893</v>
      </c>
      <c r="AW65" s="70"/>
    </row>
    <row r="66" spans="4:49" s="21" customFormat="1" ht="15">
      <c r="D66" s="21" t="s">
        <v>48</v>
      </c>
      <c r="F66" s="21">
        <v>2007</v>
      </c>
      <c r="H66" s="122"/>
      <c r="J66" s="70" t="s">
        <v>124</v>
      </c>
      <c r="L66" s="106">
        <v>0</v>
      </c>
      <c r="N66" s="87">
        <v>4.062358836444622</v>
      </c>
      <c r="O66" s="47">
        <v>0.6840461399699443</v>
      </c>
      <c r="P66" s="87">
        <v>0.9761973995762887</v>
      </c>
      <c r="Q66" s="47">
        <v>0</v>
      </c>
      <c r="R66" s="87">
        <v>7.575467308902815</v>
      </c>
      <c r="S66" s="47">
        <v>1.5466356303268824</v>
      </c>
      <c r="T66" s="87">
        <v>0.25632856398076814</v>
      </c>
      <c r="U66" s="47">
        <v>0.607818759497168</v>
      </c>
      <c r="V66" s="87">
        <v>1.3274372993288146</v>
      </c>
      <c r="W66" s="47">
        <v>1.4859082498090377</v>
      </c>
      <c r="X66" s="87">
        <v>0.687621490816286</v>
      </c>
      <c r="Y66" s="47">
        <v>1.4563291379900378</v>
      </c>
      <c r="Z66" s="87">
        <v>3.2760503477211342</v>
      </c>
      <c r="AA66" s="47">
        <v>0.33992463385260874</v>
      </c>
      <c r="AB66" s="87">
        <v>0.7061480899915581</v>
      </c>
      <c r="AC66" s="47">
        <v>0</v>
      </c>
      <c r="AD66" s="87">
        <v>0</v>
      </c>
      <c r="AE66" s="47">
        <v>1.3061392280885338</v>
      </c>
      <c r="AF66" s="87">
        <v>0</v>
      </c>
      <c r="AG66" s="47">
        <v>0.8496604153274266</v>
      </c>
      <c r="AH66" s="87">
        <v>1.5313514090153584</v>
      </c>
      <c r="AI66" s="47">
        <v>1.1676486508519335</v>
      </c>
      <c r="AJ66" s="87">
        <v>7.973928720011093</v>
      </c>
      <c r="AK66" s="47">
        <v>1.8555983019368534</v>
      </c>
      <c r="AL66" s="87">
        <v>0</v>
      </c>
      <c r="AM66" s="47">
        <v>1.0614900822447992</v>
      </c>
      <c r="AN66" s="87">
        <v>1.1919134353652228</v>
      </c>
      <c r="AP66" s="29"/>
      <c r="AQ66" s="87">
        <v>1.4961029729935176</v>
      </c>
      <c r="AR66" s="47">
        <v>1.2670671361158492</v>
      </c>
      <c r="AU66" s="92">
        <f>L66</f>
        <v>0</v>
      </c>
      <c r="AV66" s="63">
        <v>1.1396016446250625</v>
      </c>
      <c r="AW66" s="70"/>
    </row>
    <row r="67" spans="4:49" s="21" customFormat="1" ht="15.75">
      <c r="D67" s="21" t="s">
        <v>32</v>
      </c>
      <c r="F67" s="22" t="s">
        <v>26</v>
      </c>
      <c r="G67" s="22"/>
      <c r="H67" s="122"/>
      <c r="J67" s="70"/>
      <c r="L67" s="63">
        <f aca="true" t="shared" si="8" ref="L67:AM67">SUM(L63:L66)</f>
        <v>100</v>
      </c>
      <c r="N67" s="80">
        <f t="shared" si="8"/>
        <v>100</v>
      </c>
      <c r="O67" s="29">
        <f t="shared" si="8"/>
        <v>100.00000000000001</v>
      </c>
      <c r="P67" s="80">
        <f t="shared" si="8"/>
        <v>100</v>
      </c>
      <c r="Q67" s="29">
        <f t="shared" si="8"/>
        <v>100.00000000000001</v>
      </c>
      <c r="R67" s="80">
        <f t="shared" si="8"/>
        <v>100</v>
      </c>
      <c r="S67" s="29">
        <f t="shared" si="8"/>
        <v>100</v>
      </c>
      <c r="T67" s="80">
        <f t="shared" si="8"/>
        <v>100.00000000000001</v>
      </c>
      <c r="U67" s="29">
        <f t="shared" si="8"/>
        <v>100</v>
      </c>
      <c r="V67" s="80">
        <f t="shared" si="8"/>
        <v>100</v>
      </c>
      <c r="W67" s="29">
        <f t="shared" si="8"/>
        <v>100.00000000000003</v>
      </c>
      <c r="X67" s="80">
        <f t="shared" si="8"/>
        <v>99.99999999999997</v>
      </c>
      <c r="Y67" s="29">
        <f t="shared" si="8"/>
        <v>100.00000000000001</v>
      </c>
      <c r="Z67" s="80">
        <f t="shared" si="8"/>
        <v>100.00000000000001</v>
      </c>
      <c r="AA67" s="29">
        <f t="shared" si="8"/>
        <v>100.00000000000001</v>
      </c>
      <c r="AB67" s="80">
        <f t="shared" si="8"/>
        <v>100.00000000000001</v>
      </c>
      <c r="AC67" s="29">
        <f t="shared" si="8"/>
        <v>99.99999999999999</v>
      </c>
      <c r="AD67" s="80">
        <f t="shared" si="8"/>
        <v>100</v>
      </c>
      <c r="AE67" s="29">
        <f t="shared" si="8"/>
        <v>100.00000000000001</v>
      </c>
      <c r="AF67" s="80">
        <f t="shared" si="8"/>
        <v>99.99999999999999</v>
      </c>
      <c r="AG67" s="29">
        <f t="shared" si="8"/>
        <v>99.99999999999999</v>
      </c>
      <c r="AH67" s="80">
        <f t="shared" si="8"/>
        <v>100.00000000000001</v>
      </c>
      <c r="AI67" s="29">
        <f t="shared" si="8"/>
        <v>100</v>
      </c>
      <c r="AJ67" s="80">
        <f t="shared" si="8"/>
        <v>100</v>
      </c>
      <c r="AK67" s="29">
        <f t="shared" si="8"/>
        <v>100.00000000000001</v>
      </c>
      <c r="AL67" s="80">
        <f t="shared" si="8"/>
        <v>100</v>
      </c>
      <c r="AM67" s="29">
        <f t="shared" si="8"/>
        <v>100</v>
      </c>
      <c r="AN67" s="95" t="s">
        <v>110</v>
      </c>
      <c r="AO67" s="29">
        <f>SUM(AO63:AO63,AN64:AN66)</f>
        <v>100</v>
      </c>
      <c r="AP67" s="29"/>
      <c r="AQ67" s="80">
        <f>SUM(AQ63:AQ66)</f>
        <v>100</v>
      </c>
      <c r="AR67" s="29">
        <f>SUM(AR63:AR66)</f>
        <v>100.00000000000001</v>
      </c>
      <c r="AS67" s="29"/>
      <c r="AT67" s="29"/>
      <c r="AU67" s="92">
        <f>SUM(AU63:AU65)</f>
        <v>100</v>
      </c>
      <c r="AV67" s="63">
        <v>100</v>
      </c>
      <c r="AW67" s="70"/>
    </row>
    <row r="68" spans="10:49" s="21" customFormat="1" ht="9.75" customHeight="1">
      <c r="J68" s="70"/>
      <c r="L68" s="22"/>
      <c r="N68" s="70"/>
      <c r="P68" s="70"/>
      <c r="R68" s="70"/>
      <c r="T68" s="70"/>
      <c r="V68" s="70"/>
      <c r="X68" s="70"/>
      <c r="Z68" s="70"/>
      <c r="AB68" s="70"/>
      <c r="AD68" s="70"/>
      <c r="AF68" s="70"/>
      <c r="AH68" s="70"/>
      <c r="AJ68" s="70"/>
      <c r="AL68" s="70"/>
      <c r="AN68" s="70"/>
      <c r="AQ68" s="70"/>
      <c r="AU68" s="70"/>
      <c r="AW68" s="70"/>
    </row>
    <row r="69" spans="3:49" s="21" customFormat="1" ht="15.75">
      <c r="C69" s="5" t="s">
        <v>158</v>
      </c>
      <c r="J69" s="70"/>
      <c r="L69" s="22"/>
      <c r="N69" s="70"/>
      <c r="P69" s="70"/>
      <c r="R69" s="70"/>
      <c r="T69" s="70"/>
      <c r="V69" s="70"/>
      <c r="X69" s="70"/>
      <c r="Z69" s="70"/>
      <c r="AB69" s="70"/>
      <c r="AD69" s="70"/>
      <c r="AF69" s="70"/>
      <c r="AH69" s="70"/>
      <c r="AJ69" s="70"/>
      <c r="AL69" s="70"/>
      <c r="AN69" s="70"/>
      <c r="AQ69" s="70"/>
      <c r="AU69" s="70"/>
      <c r="AW69" s="70"/>
    </row>
    <row r="70" spans="4:51" s="21" customFormat="1" ht="15">
      <c r="D70" s="21" t="s">
        <v>0</v>
      </c>
      <c r="F70" s="21">
        <v>2007</v>
      </c>
      <c r="J70" s="71" t="s">
        <v>101</v>
      </c>
      <c r="L70" s="62">
        <v>8.3688</v>
      </c>
      <c r="N70" s="82">
        <v>15.354759</v>
      </c>
      <c r="O70" s="24">
        <v>14.960452999999998</v>
      </c>
      <c r="P70" s="82">
        <v>4.941438</v>
      </c>
      <c r="Q70" s="24">
        <v>5.805358999999998</v>
      </c>
      <c r="R70" s="82">
        <v>9.527313000000001</v>
      </c>
      <c r="S70" s="24">
        <v>86.409338</v>
      </c>
      <c r="T70" s="82">
        <v>15.75145</v>
      </c>
      <c r="U70" s="24">
        <v>1.4019000000000001</v>
      </c>
      <c r="V70" s="82">
        <v>23.374651</v>
      </c>
      <c r="W70" s="24">
        <v>100.365014</v>
      </c>
      <c r="X70" s="82">
        <v>9.037378000000002</v>
      </c>
      <c r="Y70" s="24">
        <v>52.18827599999999</v>
      </c>
      <c r="Z70" s="82">
        <v>6.654902999999999</v>
      </c>
      <c r="AA70" s="24">
        <v>25.542972999999996</v>
      </c>
      <c r="AB70" s="82">
        <v>58.16062300000001</v>
      </c>
      <c r="AC70" s="24">
        <v>1.7663609999999998</v>
      </c>
      <c r="AD70" s="82">
        <v>1.37672</v>
      </c>
      <c r="AE70" s="24">
        <v>2.406596</v>
      </c>
      <c r="AF70" s="82">
        <v>2.7308689999999998</v>
      </c>
      <c r="AG70" s="24">
        <v>29.927300999999993</v>
      </c>
      <c r="AH70" s="82">
        <v>13.652835</v>
      </c>
      <c r="AI70" s="24">
        <v>16.863718</v>
      </c>
      <c r="AJ70" s="82">
        <v>5.702845999999999</v>
      </c>
      <c r="AK70" s="24">
        <v>16.136860000000002</v>
      </c>
      <c r="AL70" s="82">
        <v>0.9418029999999997</v>
      </c>
      <c r="AM70" s="24">
        <v>1.8353880000000005</v>
      </c>
      <c r="AN70" s="82">
        <v>124.326854</v>
      </c>
      <c r="AO70" s="24"/>
      <c r="AP70" s="24"/>
      <c r="AQ70" s="82">
        <f>SUM(N70:AN70)</f>
        <v>647.143979</v>
      </c>
      <c r="AR70" s="27">
        <f>O70+S70+T70+AA70+V70+W70+Y70+AB70+AD70+AG70+N70+AI70+X70+AK70+AN70</f>
        <v>589.7763679999999</v>
      </c>
      <c r="AU70" s="82">
        <f>L70</f>
        <v>8.3688</v>
      </c>
      <c r="AW70" s="80">
        <v>125.355</v>
      </c>
      <c r="AY70" s="27">
        <f>AR70-SUM(N70:AN70)</f>
        <v>-57.36761100000001</v>
      </c>
    </row>
    <row r="71" spans="4:49" s="21" customFormat="1" ht="15">
      <c r="D71" s="21" t="s">
        <v>39</v>
      </c>
      <c r="F71" s="21">
        <v>2007</v>
      </c>
      <c r="J71" s="72" t="s">
        <v>26</v>
      </c>
      <c r="L71" s="62">
        <f>AU71</f>
        <v>1.6191931895133986</v>
      </c>
      <c r="N71" s="82">
        <f aca="true" t="shared" si="9" ref="N71:AN71">N70/N13</f>
        <v>1.8428814212313354</v>
      </c>
      <c r="O71" s="24">
        <f t="shared" si="9"/>
        <v>1.4025162592274054</v>
      </c>
      <c r="P71" s="82">
        <f t="shared" si="9"/>
        <v>0.6467649306212712</v>
      </c>
      <c r="Q71" s="24">
        <f t="shared" si="9"/>
        <v>7.355464246165384</v>
      </c>
      <c r="R71" s="82">
        <f t="shared" si="9"/>
        <v>0.9177529806485422</v>
      </c>
      <c r="S71" s="24">
        <f t="shared" si="9"/>
        <v>1.0509804338443007</v>
      </c>
      <c r="T71" s="82">
        <f t="shared" si="9"/>
        <v>2.8765615780441585</v>
      </c>
      <c r="U71" s="24">
        <f t="shared" si="9"/>
        <v>1.045464545261329</v>
      </c>
      <c r="V71" s="82">
        <f t="shared" si="9"/>
        <v>2.0844568537741717</v>
      </c>
      <c r="W71" s="24">
        <f t="shared" si="9"/>
        <v>2.2163823058759973</v>
      </c>
      <c r="X71" s="82">
        <f t="shared" si="9"/>
        <v>1.7050099575812325</v>
      </c>
      <c r="Y71" s="24">
        <f t="shared" si="9"/>
        <v>0.8434356799332701</v>
      </c>
      <c r="Z71" s="82">
        <f t="shared" si="9"/>
        <v>0.6624825629161045</v>
      </c>
      <c r="AA71" s="24">
        <f t="shared" si="9"/>
        <v>5.803460313745714</v>
      </c>
      <c r="AB71" s="82">
        <f t="shared" si="9"/>
        <v>0.975533640202693</v>
      </c>
      <c r="AC71" s="24">
        <f t="shared" si="9"/>
        <v>0.5247099460930614</v>
      </c>
      <c r="AD71" s="82">
        <f t="shared" si="9"/>
        <v>2.845644575536535</v>
      </c>
      <c r="AE71" s="24">
        <f t="shared" si="9"/>
        <v>1.0597570824529898</v>
      </c>
      <c r="AF71" s="82">
        <f t="shared" si="9"/>
        <v>6.655948231738526</v>
      </c>
      <c r="AG71" s="24">
        <f t="shared" si="9"/>
        <v>1.8242348753602393</v>
      </c>
      <c r="AH71" s="82">
        <f t="shared" si="9"/>
        <v>0.3581950779733706</v>
      </c>
      <c r="AI71" s="24">
        <f t="shared" si="9"/>
        <v>1.5882833886268755</v>
      </c>
      <c r="AJ71" s="82">
        <f t="shared" si="9"/>
        <v>0.26489594529182003</v>
      </c>
      <c r="AK71" s="24">
        <f t="shared" si="9"/>
        <v>1.757267590170324</v>
      </c>
      <c r="AL71" s="82">
        <f t="shared" si="9"/>
        <v>0.4648890894067029</v>
      </c>
      <c r="AM71" s="24">
        <f t="shared" si="9"/>
        <v>0.3398238621825078</v>
      </c>
      <c r="AN71" s="82">
        <f t="shared" si="9"/>
        <v>2.031949998480861</v>
      </c>
      <c r="AO71" s="24"/>
      <c r="AP71" s="24"/>
      <c r="AQ71" s="82">
        <f>AQ70/AQ13</f>
        <v>1.305837529437739</v>
      </c>
      <c r="AR71" s="24">
        <f>AR70/AR13</f>
        <v>1.5035263362698734</v>
      </c>
      <c r="AS71" s="24"/>
      <c r="AT71" s="24"/>
      <c r="AU71" s="82">
        <f>AU70/AU13</f>
        <v>1.6191931895133986</v>
      </c>
      <c r="AV71" s="24"/>
      <c r="AW71" s="82">
        <f>AW70/AW13</f>
        <v>2.0421778016714724</v>
      </c>
    </row>
    <row r="72" spans="10:49" s="21" customFormat="1" ht="6" customHeight="1">
      <c r="J72" s="70"/>
      <c r="L72" s="22"/>
      <c r="N72" s="70"/>
      <c r="P72" s="70"/>
      <c r="R72" s="70"/>
      <c r="T72" s="70"/>
      <c r="V72" s="70"/>
      <c r="X72" s="70"/>
      <c r="Z72" s="70"/>
      <c r="AB72" s="70"/>
      <c r="AD72" s="70"/>
      <c r="AF72" s="70"/>
      <c r="AH72" s="70"/>
      <c r="AJ72" s="70"/>
      <c r="AL72" s="70"/>
      <c r="AN72" s="70"/>
      <c r="AQ72" s="70"/>
      <c r="AU72" s="70"/>
      <c r="AW72" s="70"/>
    </row>
    <row r="73" spans="3:49" s="21" customFormat="1" ht="15.75">
      <c r="C73" s="5" t="s">
        <v>36</v>
      </c>
      <c r="J73" s="70"/>
      <c r="L73" s="22"/>
      <c r="N73" s="70"/>
      <c r="P73" s="70"/>
      <c r="R73" s="70"/>
      <c r="T73" s="70"/>
      <c r="V73" s="70"/>
      <c r="X73" s="70"/>
      <c r="Z73" s="70"/>
      <c r="AB73" s="70"/>
      <c r="AD73" s="70"/>
      <c r="AF73" s="70"/>
      <c r="AH73" s="70"/>
      <c r="AJ73" s="70"/>
      <c r="AL73" s="70"/>
      <c r="AN73" s="70"/>
      <c r="AQ73" s="70"/>
      <c r="AU73" s="70"/>
      <c r="AW73" s="70"/>
    </row>
    <row r="74" spans="4:51" s="21" customFormat="1" ht="15">
      <c r="D74" s="21" t="s">
        <v>37</v>
      </c>
      <c r="F74" s="21">
        <v>2007</v>
      </c>
      <c r="H74" s="28"/>
      <c r="J74" s="71" t="s">
        <v>103</v>
      </c>
      <c r="L74" s="57">
        <v>281</v>
      </c>
      <c r="N74" s="81">
        <v>691</v>
      </c>
      <c r="O74" s="35">
        <v>1067</v>
      </c>
      <c r="P74" s="81">
        <v>1006</v>
      </c>
      <c r="Q74" s="35">
        <v>89</v>
      </c>
      <c r="R74" s="81">
        <v>1221</v>
      </c>
      <c r="S74" s="35">
        <v>4949</v>
      </c>
      <c r="T74" s="81">
        <v>406</v>
      </c>
      <c r="U74" s="35">
        <v>196</v>
      </c>
      <c r="V74" s="81">
        <v>1580</v>
      </c>
      <c r="W74" s="35">
        <v>3821</v>
      </c>
      <c r="X74" s="81">
        <v>380</v>
      </c>
      <c r="Y74" s="35">
        <v>4620</v>
      </c>
      <c r="Z74" s="81">
        <v>1232</v>
      </c>
      <c r="AA74" s="35">
        <v>338</v>
      </c>
      <c r="AB74" s="81">
        <v>5131</v>
      </c>
      <c r="AC74" s="35">
        <v>739</v>
      </c>
      <c r="AD74" s="81">
        <v>43</v>
      </c>
      <c r="AE74" s="35">
        <v>419</v>
      </c>
      <c r="AF74" s="81">
        <v>12</v>
      </c>
      <c r="AG74" s="35">
        <v>709</v>
      </c>
      <c r="AH74" s="81">
        <v>5583</v>
      </c>
      <c r="AI74" s="35">
        <v>974</v>
      </c>
      <c r="AJ74" s="81">
        <v>2794</v>
      </c>
      <c r="AK74" s="35">
        <v>471</v>
      </c>
      <c r="AL74" s="81">
        <v>292</v>
      </c>
      <c r="AM74" s="35">
        <v>627</v>
      </c>
      <c r="AN74" s="81">
        <v>3058</v>
      </c>
      <c r="AO74" s="35"/>
      <c r="AP74" s="35"/>
      <c r="AQ74" s="110">
        <v>42448</v>
      </c>
      <c r="AR74" s="48">
        <v>28238</v>
      </c>
      <c r="AU74" s="81">
        <f>L74</f>
        <v>281</v>
      </c>
      <c r="AV74" s="35">
        <v>2946</v>
      </c>
      <c r="AW74" s="70"/>
      <c r="AY74" s="35">
        <f>AR74-SUM(N74:AN74)</f>
        <v>-14210</v>
      </c>
    </row>
    <row r="75" spans="4:49" s="21" customFormat="1" ht="12" customHeight="1">
      <c r="D75" s="21" t="s">
        <v>38</v>
      </c>
      <c r="F75" s="21">
        <v>2007</v>
      </c>
      <c r="J75" s="72" t="s">
        <v>26</v>
      </c>
      <c r="L75" s="57">
        <f>AU75</f>
        <v>54.36780497242914</v>
      </c>
      <c r="N75" s="78">
        <f>N74/N13</f>
        <v>82.93396607988785</v>
      </c>
      <c r="O75" s="31">
        <f aca="true" t="shared" si="10" ref="O75:AN75">O74/O13</f>
        <v>100.02938070094814</v>
      </c>
      <c r="P75" s="78">
        <f t="shared" si="10"/>
        <v>131.67129086816405</v>
      </c>
      <c r="Q75" s="31">
        <f t="shared" si="10"/>
        <v>112.76414049651697</v>
      </c>
      <c r="R75" s="78">
        <f t="shared" si="10"/>
        <v>117.61725361304597</v>
      </c>
      <c r="S75" s="31">
        <f t="shared" si="10"/>
        <v>60.19375090103623</v>
      </c>
      <c r="T75" s="78">
        <f t="shared" si="10"/>
        <v>74.14453911772746</v>
      </c>
      <c r="U75" s="31">
        <f t="shared" si="10"/>
        <v>146.1666672881236</v>
      </c>
      <c r="V75" s="78">
        <f t="shared" si="10"/>
        <v>140.89801079653301</v>
      </c>
      <c r="W75" s="31">
        <f t="shared" si="10"/>
        <v>84.37996920672163</v>
      </c>
      <c r="X75" s="78">
        <f t="shared" si="10"/>
        <v>71.69156627960767</v>
      </c>
      <c r="Y75" s="31">
        <f t="shared" si="10"/>
        <v>74.66567474449067</v>
      </c>
      <c r="Z75" s="78">
        <f t="shared" si="10"/>
        <v>122.6431876636881</v>
      </c>
      <c r="AA75" s="31">
        <f t="shared" si="10"/>
        <v>76.79488155298336</v>
      </c>
      <c r="AB75" s="78">
        <f t="shared" si="10"/>
        <v>86.0627491538393</v>
      </c>
      <c r="AC75" s="31">
        <f t="shared" si="10"/>
        <v>219.5251424611234</v>
      </c>
      <c r="AD75" s="78">
        <f t="shared" si="10"/>
        <v>88.8798860683879</v>
      </c>
      <c r="AE75" s="31">
        <f t="shared" si="10"/>
        <v>184.50883220440934</v>
      </c>
      <c r="AF75" s="78">
        <f t="shared" si="10"/>
        <v>29.24760535231178</v>
      </c>
      <c r="AG75" s="31">
        <f t="shared" si="10"/>
        <v>43.21747980649541</v>
      </c>
      <c r="AH75" s="78">
        <f t="shared" si="10"/>
        <v>146.47530130740816</v>
      </c>
      <c r="AI75" s="31">
        <f t="shared" si="10"/>
        <v>91.73469459834284</v>
      </c>
      <c r="AJ75" s="78">
        <f t="shared" si="10"/>
        <v>129.780686896568</v>
      </c>
      <c r="AK75" s="31">
        <f t="shared" si="10"/>
        <v>51.29083569977198</v>
      </c>
      <c r="AL75" s="78">
        <f t="shared" si="10"/>
        <v>144.1358905278039</v>
      </c>
      <c r="AM75" s="31">
        <f t="shared" si="10"/>
        <v>116.08965602283132</v>
      </c>
      <c r="AN75" s="78">
        <f t="shared" si="10"/>
        <v>49.97876882941535</v>
      </c>
      <c r="AO75" s="31"/>
      <c r="AP75" s="31"/>
      <c r="AQ75" s="78">
        <f>AQ74/AQ13</f>
        <v>85.65356898665227</v>
      </c>
      <c r="AR75" s="31">
        <f>AR74/AR13</f>
        <v>71.98758544287534</v>
      </c>
      <c r="AS75" s="31"/>
      <c r="AT75" s="31"/>
      <c r="AU75" s="78">
        <f>AU74/AU13</f>
        <v>54.36780497242914</v>
      </c>
      <c r="AV75" s="31">
        <f>AV74/AV13</f>
        <v>49.42289625553617</v>
      </c>
      <c r="AW75" s="70"/>
    </row>
    <row r="76" spans="10:49" s="21" customFormat="1" ht="6" customHeight="1">
      <c r="J76" s="70"/>
      <c r="L76" s="22"/>
      <c r="N76" s="70"/>
      <c r="P76" s="70"/>
      <c r="R76" s="70"/>
      <c r="T76" s="70"/>
      <c r="V76" s="70"/>
      <c r="X76" s="70"/>
      <c r="Z76" s="70"/>
      <c r="AB76" s="70"/>
      <c r="AD76" s="70"/>
      <c r="AF76" s="70"/>
      <c r="AH76" s="70"/>
      <c r="AJ76" s="70"/>
      <c r="AL76" s="70"/>
      <c r="AN76" s="70"/>
      <c r="AQ76" s="70"/>
      <c r="AU76" s="70"/>
      <c r="AW76" s="70"/>
    </row>
    <row r="77" spans="3:49" s="21" customFormat="1" ht="15.75">
      <c r="C77" s="5" t="s">
        <v>159</v>
      </c>
      <c r="J77" s="70"/>
      <c r="L77" s="22"/>
      <c r="N77" s="70"/>
      <c r="P77" s="70"/>
      <c r="R77" s="70"/>
      <c r="T77" s="70"/>
      <c r="V77" s="70"/>
      <c r="X77" s="70"/>
      <c r="Z77" s="70"/>
      <c r="AB77" s="70"/>
      <c r="AD77" s="70"/>
      <c r="AF77" s="70"/>
      <c r="AH77" s="70"/>
      <c r="AJ77" s="70"/>
      <c r="AL77" s="70"/>
      <c r="AN77" s="70"/>
      <c r="AQ77" s="70"/>
      <c r="AU77" s="70"/>
      <c r="AW77" s="70"/>
    </row>
    <row r="78" spans="4:49" s="21" customFormat="1" ht="15">
      <c r="D78" s="21" t="s">
        <v>42</v>
      </c>
      <c r="F78" s="21">
        <v>2007</v>
      </c>
      <c r="J78" s="70" t="s">
        <v>125</v>
      </c>
      <c r="L78" s="29">
        <v>63.349985549729574</v>
      </c>
      <c r="N78" s="80">
        <v>54.52534931268838</v>
      </c>
      <c r="O78" s="29">
        <v>68.87099677614675</v>
      </c>
      <c r="P78" s="80">
        <v>68.67069784174048</v>
      </c>
      <c r="Q78" s="29">
        <v>100</v>
      </c>
      <c r="R78" s="80">
        <v>72.3269593132763</v>
      </c>
      <c r="S78" s="29">
        <v>63.76634298020373</v>
      </c>
      <c r="T78" s="80">
        <v>76.59139077687641</v>
      </c>
      <c r="U78" s="29">
        <v>43.22085269751465</v>
      </c>
      <c r="V78" s="80">
        <v>96.74510896052357</v>
      </c>
      <c r="W78" s="29">
        <v>92.82832810398925</v>
      </c>
      <c r="X78" s="80">
        <v>73.8883656372379</v>
      </c>
      <c r="Y78" s="29">
        <v>74.87693037806689</v>
      </c>
      <c r="Z78" s="80">
        <v>70.13437279636447</v>
      </c>
      <c r="AA78" s="29">
        <v>99.32633557888138</v>
      </c>
      <c r="AB78" s="80">
        <v>83.86541327424735</v>
      </c>
      <c r="AC78" s="29">
        <v>56.81071143299178</v>
      </c>
      <c r="AD78" s="80">
        <v>92.52951422488871</v>
      </c>
      <c r="AE78" s="29">
        <v>37.76131781393886</v>
      </c>
      <c r="AF78" s="80">
        <v>100</v>
      </c>
      <c r="AG78" s="29">
        <v>58.76927022053278</v>
      </c>
      <c r="AH78" s="80">
        <v>65.90847537589222</v>
      </c>
      <c r="AI78" s="29">
        <v>93.7816340230342</v>
      </c>
      <c r="AJ78" s="80">
        <v>69.76169516038124</v>
      </c>
      <c r="AK78" s="29">
        <v>63.55228092177457</v>
      </c>
      <c r="AL78" s="80">
        <v>79.21785776085828</v>
      </c>
      <c r="AM78" s="29">
        <v>62.277000687915624</v>
      </c>
      <c r="AN78" s="80">
        <v>82.3525739231497</v>
      </c>
      <c r="AO78" s="29"/>
      <c r="AP78" s="36"/>
      <c r="AQ78" s="80">
        <v>72.7435833417711</v>
      </c>
      <c r="AR78" s="29">
        <v>74.98989850123237</v>
      </c>
      <c r="AU78" s="80">
        <f>L78</f>
        <v>63.349985549729574</v>
      </c>
      <c r="AV78" s="29">
        <v>84.22419163464913</v>
      </c>
      <c r="AW78" s="70"/>
    </row>
    <row r="79" spans="4:49" s="21" customFormat="1" ht="15">
      <c r="D79" s="21" t="s">
        <v>43</v>
      </c>
      <c r="F79" s="21">
        <v>2007</v>
      </c>
      <c r="J79" s="70" t="s">
        <v>133</v>
      </c>
      <c r="L79" s="29">
        <v>11.902894182733991</v>
      </c>
      <c r="N79" s="80">
        <v>31.155051605835602</v>
      </c>
      <c r="O79" s="29">
        <v>13.476361137021945</v>
      </c>
      <c r="P79" s="80">
        <v>24.61044361245636</v>
      </c>
      <c r="Q79" s="29">
        <v>0</v>
      </c>
      <c r="R79" s="80">
        <v>24.495102815555487</v>
      </c>
      <c r="S79" s="29">
        <v>21.280079315516076</v>
      </c>
      <c r="T79" s="80">
        <v>6.500767375575531</v>
      </c>
      <c r="U79" s="29">
        <v>56.77914730248535</v>
      </c>
      <c r="V79" s="80">
        <v>2.906774350762375</v>
      </c>
      <c r="W79" s="29">
        <v>3.9673688928731514</v>
      </c>
      <c r="X79" s="80">
        <v>25.861299757101076</v>
      </c>
      <c r="Y79" s="29">
        <v>14.55889565913521</v>
      </c>
      <c r="Z79" s="80">
        <v>19.681892971871815</v>
      </c>
      <c r="AA79" s="29">
        <v>0.6736644211185963</v>
      </c>
      <c r="AB79" s="80">
        <v>11.05021873183608</v>
      </c>
      <c r="AC79" s="29">
        <v>40.26730226976974</v>
      </c>
      <c r="AD79" s="80">
        <v>4.13199148442036</v>
      </c>
      <c r="AE79" s="29">
        <v>52.37223668029856</v>
      </c>
      <c r="AF79" s="80">
        <v>0</v>
      </c>
      <c r="AG79" s="29">
        <v>5.44242314538269</v>
      </c>
      <c r="AH79" s="80">
        <v>23.69933863936188</v>
      </c>
      <c r="AI79" s="29">
        <v>5.248994774875364</v>
      </c>
      <c r="AJ79" s="80">
        <v>18.46708942010159</v>
      </c>
      <c r="AK79" s="29">
        <v>36.447719078225425</v>
      </c>
      <c r="AL79" s="80">
        <v>20.78214223914172</v>
      </c>
      <c r="AM79" s="29">
        <v>22.121073148360473</v>
      </c>
      <c r="AN79" s="80">
        <v>12.671030577794</v>
      </c>
      <c r="AO79" s="29"/>
      <c r="AP79" s="36"/>
      <c r="AQ79" s="80">
        <v>17.066725341029187</v>
      </c>
      <c r="AR79" s="29">
        <v>14.460617809287799</v>
      </c>
      <c r="AU79" s="80">
        <f>L79</f>
        <v>11.902894182733991</v>
      </c>
      <c r="AV79" s="29">
        <v>4.310685333986011</v>
      </c>
      <c r="AW79" s="70"/>
    </row>
    <row r="80" spans="4:49" s="21" customFormat="1" ht="15">
      <c r="D80" s="21" t="s">
        <v>44</v>
      </c>
      <c r="F80" s="21">
        <v>2007</v>
      </c>
      <c r="J80" s="70" t="s">
        <v>134</v>
      </c>
      <c r="L80" s="29">
        <v>1.1064778497997605</v>
      </c>
      <c r="N80" s="80">
        <v>3.7853983934516697</v>
      </c>
      <c r="O80" s="29">
        <v>15.207750339568298</v>
      </c>
      <c r="P80" s="80">
        <v>4.746642114352724</v>
      </c>
      <c r="Q80" s="29">
        <v>0</v>
      </c>
      <c r="R80" s="80">
        <v>0.05445168657919347</v>
      </c>
      <c r="S80" s="29">
        <v>12.015602961980084</v>
      </c>
      <c r="T80" s="80">
        <v>0</v>
      </c>
      <c r="U80" s="29">
        <v>0</v>
      </c>
      <c r="V80" s="80">
        <v>0</v>
      </c>
      <c r="W80" s="29">
        <v>0</v>
      </c>
      <c r="X80" s="80">
        <v>0.2503346056610321</v>
      </c>
      <c r="Y80" s="29">
        <v>3.145205440036312</v>
      </c>
      <c r="Z80" s="80">
        <v>4.332837107263182</v>
      </c>
      <c r="AA80" s="29">
        <v>0</v>
      </c>
      <c r="AB80" s="80">
        <v>0.040643478032855666</v>
      </c>
      <c r="AC80" s="29">
        <v>0.03074188463133538</v>
      </c>
      <c r="AD80" s="80">
        <v>3.3384942906909227</v>
      </c>
      <c r="AE80" s="29">
        <v>0</v>
      </c>
      <c r="AF80" s="80">
        <v>0</v>
      </c>
      <c r="AG80" s="29">
        <v>31.577518327450452</v>
      </c>
      <c r="AH80" s="80">
        <v>0.12100191331545244</v>
      </c>
      <c r="AI80" s="29">
        <v>0</v>
      </c>
      <c r="AJ80" s="80">
        <v>9.604200864857779</v>
      </c>
      <c r="AK80" s="29">
        <v>0</v>
      </c>
      <c r="AL80" s="80">
        <v>0</v>
      </c>
      <c r="AM80" s="29">
        <v>2.3022242604907137</v>
      </c>
      <c r="AN80" s="80">
        <v>0.0778012035173828</v>
      </c>
      <c r="AO80" s="29"/>
      <c r="AP80" s="36"/>
      <c r="AQ80" s="80">
        <v>5.326392206128621</v>
      </c>
      <c r="AR80" s="29">
        <v>6.2670131029193925</v>
      </c>
      <c r="AU80" s="80">
        <f>L80</f>
        <v>1.1064778497997605</v>
      </c>
      <c r="AV80" s="29">
        <v>5.301083877730098</v>
      </c>
      <c r="AW80" s="70"/>
    </row>
    <row r="81" spans="4:49" s="21" customFormat="1" ht="15">
      <c r="D81" s="21" t="s">
        <v>45</v>
      </c>
      <c r="F81" s="21">
        <v>2007</v>
      </c>
      <c r="J81" s="70" t="s">
        <v>135</v>
      </c>
      <c r="L81" s="29">
        <v>23.640642417736675</v>
      </c>
      <c r="N81" s="80">
        <v>10.534200688024336</v>
      </c>
      <c r="O81" s="29">
        <v>2.444891747262998</v>
      </c>
      <c r="P81" s="80">
        <v>1.972216431450424</v>
      </c>
      <c r="Q81" s="29">
        <v>0</v>
      </c>
      <c r="R81" s="80">
        <v>3.1234861845890496</v>
      </c>
      <c r="S81" s="29">
        <v>2.9379747423001037</v>
      </c>
      <c r="T81" s="80">
        <v>16.90784184754805</v>
      </c>
      <c r="U81" s="29">
        <v>0</v>
      </c>
      <c r="V81" s="80">
        <v>0.34811668871405693</v>
      </c>
      <c r="W81" s="29">
        <v>3.2043030031376065</v>
      </c>
      <c r="X81" s="80">
        <v>0</v>
      </c>
      <c r="Y81" s="29">
        <v>7.4189685227615865</v>
      </c>
      <c r="Z81" s="80">
        <v>5.850897124500508</v>
      </c>
      <c r="AA81" s="29">
        <v>0</v>
      </c>
      <c r="AB81" s="80">
        <v>5.043724515883734</v>
      </c>
      <c r="AC81" s="29">
        <v>2.891244412607137</v>
      </c>
      <c r="AD81" s="80">
        <v>0</v>
      </c>
      <c r="AE81" s="29">
        <v>9.866445505762577</v>
      </c>
      <c r="AF81" s="80">
        <v>0</v>
      </c>
      <c r="AG81" s="29">
        <v>4.210788306634085</v>
      </c>
      <c r="AH81" s="80">
        <v>10.271184071430445</v>
      </c>
      <c r="AI81" s="29">
        <v>0.9693712020904396</v>
      </c>
      <c r="AJ81" s="80">
        <v>2.1670145546593793</v>
      </c>
      <c r="AK81" s="29">
        <v>0</v>
      </c>
      <c r="AL81" s="80">
        <v>0</v>
      </c>
      <c r="AM81" s="29">
        <v>13.299701903233204</v>
      </c>
      <c r="AN81" s="80">
        <v>4.898594295538917</v>
      </c>
      <c r="AO81" s="29"/>
      <c r="AP81" s="36"/>
      <c r="AQ81" s="80">
        <v>4.863299111071076</v>
      </c>
      <c r="AR81" s="29">
        <v>4.28247058656043</v>
      </c>
      <c r="AU81" s="80">
        <f>L81</f>
        <v>23.640642417736675</v>
      </c>
      <c r="AV81" s="29">
        <v>6.164039153634766</v>
      </c>
      <c r="AW81" s="70"/>
    </row>
    <row r="82" spans="4:49" s="21" customFormat="1" ht="15">
      <c r="D82" s="21" t="s">
        <v>32</v>
      </c>
      <c r="F82" s="21">
        <v>2007</v>
      </c>
      <c r="J82" s="70" t="s">
        <v>26</v>
      </c>
      <c r="L82" s="29">
        <v>100</v>
      </c>
      <c r="N82" s="80">
        <f>SUM(N78:N81)</f>
        <v>100</v>
      </c>
      <c r="O82" s="29">
        <f>SUM(O78:O81)</f>
        <v>99.99999999999999</v>
      </c>
      <c r="P82" s="80">
        <f>SUM(P78:P81)</f>
        <v>99.99999999999999</v>
      </c>
      <c r="Q82" s="29">
        <f aca="true" t="shared" si="11" ref="Q82:AJ82">SUM(Q78:Q81)</f>
        <v>100</v>
      </c>
      <c r="R82" s="80">
        <f t="shared" si="11"/>
        <v>100.00000000000004</v>
      </c>
      <c r="S82" s="29">
        <f t="shared" si="11"/>
        <v>99.99999999999999</v>
      </c>
      <c r="T82" s="80">
        <f t="shared" si="11"/>
        <v>100</v>
      </c>
      <c r="U82" s="29">
        <f t="shared" si="11"/>
        <v>100</v>
      </c>
      <c r="V82" s="80">
        <f t="shared" si="11"/>
        <v>100</v>
      </c>
      <c r="W82" s="29">
        <f t="shared" si="11"/>
        <v>100.00000000000001</v>
      </c>
      <c r="X82" s="80">
        <f t="shared" si="11"/>
        <v>100.00000000000001</v>
      </c>
      <c r="Y82" s="29">
        <f t="shared" si="11"/>
        <v>100</v>
      </c>
      <c r="Z82" s="80">
        <f t="shared" si="11"/>
        <v>99.99999999999999</v>
      </c>
      <c r="AA82" s="29">
        <f t="shared" si="11"/>
        <v>99.99999999999999</v>
      </c>
      <c r="AB82" s="80">
        <f t="shared" si="11"/>
        <v>100.00000000000003</v>
      </c>
      <c r="AC82" s="29">
        <f t="shared" si="11"/>
        <v>100</v>
      </c>
      <c r="AD82" s="80">
        <f t="shared" si="11"/>
        <v>99.99999999999999</v>
      </c>
      <c r="AE82" s="29">
        <f t="shared" si="11"/>
        <v>100</v>
      </c>
      <c r="AF82" s="80">
        <f t="shared" si="11"/>
        <v>100</v>
      </c>
      <c r="AG82" s="29">
        <f t="shared" si="11"/>
        <v>100</v>
      </c>
      <c r="AH82" s="80">
        <f t="shared" si="11"/>
        <v>100</v>
      </c>
      <c r="AI82" s="29">
        <f t="shared" si="11"/>
        <v>100.00000000000001</v>
      </c>
      <c r="AJ82" s="80">
        <f t="shared" si="11"/>
        <v>99.99999999999997</v>
      </c>
      <c r="AK82" s="29">
        <f>SUM(AK78:AK81)</f>
        <v>100</v>
      </c>
      <c r="AL82" s="80">
        <f>SUM(AL78:AL81)</f>
        <v>100</v>
      </c>
      <c r="AM82" s="29">
        <f>SUM(AM78:AM81)</f>
        <v>100.00000000000001</v>
      </c>
      <c r="AN82" s="80">
        <f>SUM(AN78:AN81)</f>
        <v>100</v>
      </c>
      <c r="AO82" s="29"/>
      <c r="AP82" s="29"/>
      <c r="AQ82" s="80">
        <f>SUM(AQ78:AQ81)</f>
        <v>99.99999999999997</v>
      </c>
      <c r="AR82" s="29">
        <f>SUM(AR78:AR81)</f>
        <v>100</v>
      </c>
      <c r="AS82" s="29"/>
      <c r="AT82" s="29"/>
      <c r="AU82" s="80">
        <f>L82</f>
        <v>100</v>
      </c>
      <c r="AV82" s="29">
        <v>100</v>
      </c>
      <c r="AW82" s="70"/>
    </row>
    <row r="83" s="21" customFormat="1" ht="6" customHeight="1">
      <c r="L83" s="22"/>
    </row>
    <row r="84" spans="2:48" s="21" customFormat="1" ht="15">
      <c r="B84" s="21" t="s">
        <v>170</v>
      </c>
      <c r="L84" s="22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</row>
    <row r="85" s="21" customFormat="1" ht="8.25" customHeight="1">
      <c r="L85" s="22"/>
    </row>
    <row r="86" s="21" customFormat="1" ht="75" customHeight="1">
      <c r="L86" s="22"/>
    </row>
    <row r="87" s="21" customFormat="1" ht="15">
      <c r="L87" s="22"/>
    </row>
    <row r="88" s="21" customFormat="1" ht="15">
      <c r="L88" s="22"/>
    </row>
    <row r="89" s="21" customFormat="1" ht="15">
      <c r="L89" s="22"/>
    </row>
    <row r="90" s="21" customFormat="1" ht="15">
      <c r="L90" s="22"/>
    </row>
    <row r="91" s="21" customFormat="1" ht="15">
      <c r="L91" s="22"/>
    </row>
  </sheetData>
  <mergeCells count="3">
    <mergeCell ref="AU3:AW3"/>
    <mergeCell ref="H63:H67"/>
    <mergeCell ref="H28:H29"/>
  </mergeCells>
  <printOptions/>
  <pageMargins left="0.35433070866141736" right="0.35433070866141736" top="0.8267716535433072" bottom="0.2362204724409449" header="0.5118110236220472" footer="0.5118110236220472"/>
  <pageSetup fitToHeight="4" fitToWidth="2" horizontalDpi="600" verticalDpi="600" orientation="landscape" pageOrder="overThenDown" paperSize="9" scale="59" r:id="rId1"/>
  <rowBreaks count="1" manualBreakCount="1">
    <brk id="48" max="49" man="1"/>
  </rowBreaks>
  <colBreaks count="1" manualBreakCount="1">
    <brk id="30" max="8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D11"/>
  <sheetViews>
    <sheetView workbookViewId="0" topLeftCell="A1">
      <selection activeCell="D16" sqref="D16"/>
    </sheetView>
  </sheetViews>
  <sheetFormatPr defaultColWidth="9.140625" defaultRowHeight="12.75"/>
  <cols>
    <col min="1" max="1" width="1.8515625" style="0" customWidth="1"/>
    <col min="3" max="3" width="1.7109375" style="0" customWidth="1"/>
    <col min="4" max="4" width="142.8515625" style="0" customWidth="1"/>
    <col min="5" max="5" width="1.8515625" style="0" customWidth="1"/>
    <col min="6" max="6" width="76.421875" style="0" customWidth="1"/>
  </cols>
  <sheetData>
    <row r="2" spans="2:4" s="56" customFormat="1" ht="12.75">
      <c r="B2" s="56" t="s">
        <v>46</v>
      </c>
      <c r="D2" s="56" t="s">
        <v>139</v>
      </c>
    </row>
    <row r="3" s="56" customFormat="1" ht="12.75">
      <c r="D3" s="56" t="s">
        <v>47</v>
      </c>
    </row>
    <row r="4" spans="2:4" s="56" customFormat="1" ht="12.75">
      <c r="B4" s="56" t="s">
        <v>105</v>
      </c>
      <c r="D4" s="56" t="s">
        <v>169</v>
      </c>
    </row>
    <row r="5" spans="2:4" s="56" customFormat="1" ht="12.75">
      <c r="B5" s="56" t="s">
        <v>51</v>
      </c>
      <c r="D5" s="56" t="s">
        <v>132</v>
      </c>
    </row>
    <row r="6" spans="2:4" s="56" customFormat="1" ht="12.75">
      <c r="B6" s="56" t="s">
        <v>112</v>
      </c>
      <c r="D6" s="56" t="s">
        <v>120</v>
      </c>
    </row>
    <row r="7" spans="2:4" s="56" customFormat="1" ht="12.75">
      <c r="B7" s="56" t="s">
        <v>102</v>
      </c>
      <c r="D7" s="56" t="s">
        <v>126</v>
      </c>
    </row>
    <row r="8" spans="2:4" s="56" customFormat="1" ht="12.75">
      <c r="B8" s="56" t="s">
        <v>108</v>
      </c>
      <c r="D8" s="56" t="s">
        <v>164</v>
      </c>
    </row>
    <row r="9" spans="2:4" s="56" customFormat="1" ht="12.75">
      <c r="B9" s="56" t="s">
        <v>162</v>
      </c>
      <c r="D9" s="56" t="s">
        <v>140</v>
      </c>
    </row>
    <row r="11" ht="12.75">
      <c r="D11" s="117"/>
    </row>
    <row r="12" ht="4.5" customHeight="1"/>
  </sheetData>
  <printOptions/>
  <pageMargins left="0.75" right="0.75" top="1" bottom="1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Scottish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Dixon</dc:creator>
  <cp:keywords/>
  <dc:description/>
  <cp:lastModifiedBy>u031953</cp:lastModifiedBy>
  <cp:lastPrinted>2009-12-09T15:33:11Z</cp:lastPrinted>
  <dcterms:created xsi:type="dcterms:W3CDTF">2003-03-18T15:19:18Z</dcterms:created>
  <dcterms:modified xsi:type="dcterms:W3CDTF">2009-12-10T09:57:22Z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B3478023</vt:lpwstr>
  </property>
  <property fmtid="{D5CDD505-2E9C-101B-9397-08002B2CF9AE}" pid="3" name="Objective-Comment">
    <vt:lpwstr/>
  </property>
  <property fmtid="{D5CDD505-2E9C-101B-9397-08002B2CF9AE}" pid="4" name="Objective-CreationStamp">
    <vt:filetime>2009-12-09T00:00:00Z</vt:filetime>
  </property>
  <property fmtid="{D5CDD505-2E9C-101B-9397-08002B2CF9AE}" pid="5" name="Objective-IsApproved">
    <vt:lpwstr>No</vt:lpwstr>
  </property>
  <property fmtid="{D5CDD505-2E9C-101B-9397-08002B2CF9AE}" pid="6" name="Objective-IsPublished">
    <vt:lpwstr>Yes</vt:lpwstr>
  </property>
  <property fmtid="{D5CDD505-2E9C-101B-9397-08002B2CF9AE}" pid="7" name="Objective-DatePublished">
    <vt:filetime>2009-12-09T00:00:00Z</vt:filetime>
  </property>
  <property fmtid="{D5CDD505-2E9C-101B-9397-08002B2CF9AE}" pid="8" name="Objective-ModificationStamp">
    <vt:filetime>2009-12-09T00:00:00Z</vt:filetime>
  </property>
  <property fmtid="{D5CDD505-2E9C-101B-9397-08002B2CF9AE}" pid="9" name="Objective-Owner">
    <vt:lpwstr>Conroy, Sara S (u208542)</vt:lpwstr>
  </property>
  <property fmtid="{D5CDD505-2E9C-101B-9397-08002B2CF9AE}" pid="10" name="Objective-Path">
    <vt:lpwstr>Objective Global Folder:SG File Plan:Business and industry:Transport:General:Research and analysis: Transport - general:Transport Statistics: Scottish Transport Statistics 2009: Research and Analysis: Transport: 2009 -:</vt:lpwstr>
  </property>
  <property fmtid="{D5CDD505-2E9C-101B-9397-08002B2CF9AE}" pid="11" name="Objective-Parent">
    <vt:lpwstr>Transport Statistics: Scottish Transport Statistics 2009: Research and Analysis: Transport: 2009 -</vt:lpwstr>
  </property>
  <property fmtid="{D5CDD505-2E9C-101B-9397-08002B2CF9AE}" pid="12" name="Objective-State">
    <vt:lpwstr>Published</vt:lpwstr>
  </property>
  <property fmtid="{D5CDD505-2E9C-101B-9397-08002B2CF9AE}" pid="13" name="Objective-Title">
    <vt:lpwstr>Chapter13 International - SC</vt:lpwstr>
  </property>
  <property fmtid="{D5CDD505-2E9C-101B-9397-08002B2CF9AE}" pid="14" name="Objective-Version">
    <vt:lpwstr>2.0</vt:lpwstr>
  </property>
  <property fmtid="{D5CDD505-2E9C-101B-9397-08002B2CF9AE}" pid="15" name="Objective-VersionComment">
    <vt:lpwstr>Version 2</vt:lpwstr>
  </property>
  <property fmtid="{D5CDD505-2E9C-101B-9397-08002B2CF9AE}" pid="16" name="Objective-VersionNumber">
    <vt:i4>4</vt:i4>
  </property>
  <property fmtid="{D5CDD505-2E9C-101B-9397-08002B2CF9AE}" pid="17" name="Objective-FileNumber">
    <vt:lpwstr/>
  </property>
  <property fmtid="{D5CDD505-2E9C-101B-9397-08002B2CF9AE}" pid="18" name="Objective-Classification">
    <vt:lpwstr>Not classified</vt:lpwstr>
  </property>
  <property fmtid="{D5CDD505-2E9C-101B-9397-08002B2CF9AE}" pid="19" name="Objective-Caveats">
    <vt:lpwstr/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</Properties>
</file>