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80" windowWidth="7680" windowHeight="8970" firstSheet="3" activeTab="3"/>
  </bookViews>
  <sheets>
    <sheet name="comments" sheetId="1" r:id="rId1"/>
    <sheet name="Fig 7.1-7.2" sheetId="2" r:id="rId2"/>
    <sheet name="compare with ScotRail" sheetId="3" r:id="rId3"/>
    <sheet name="T7.1-7.2 " sheetId="4" r:id="rId4"/>
    <sheet name="T7.3-7.5" sheetId="5" r:id="rId5"/>
    <sheet name="T7.6" sheetId="6" r:id="rId6"/>
    <sheet name="T7.7" sheetId="7" r:id="rId7"/>
    <sheet name="T7.8" sheetId="8" r:id="rId8"/>
    <sheet name="T7.8 cont'd" sheetId="9" r:id="rId9"/>
    <sheet name="T7.9-7.11" sheetId="10" r:id="rId10"/>
    <sheet name="T7.12" sheetId="11" r:id="rId11"/>
    <sheet name="T7.13-7.14" sheetId="12" r:id="rId12"/>
    <sheet name="T7.15-7.17" sheetId="13" r:id="rId13"/>
    <sheet name="T7.18-7.20" sheetId="14" r:id="rId14"/>
    <sheet name="A" sheetId="15" r:id="rId15"/>
  </sheets>
  <definedNames>
    <definedName name="exchange_rate">#REF!</definedName>
    <definedName name="MACROS">'A'!$IU$8102</definedName>
    <definedName name="MENU">'A'!$A$1:$IU$8102</definedName>
    <definedName name="_xlnm.Print_Area" localSheetId="14">'A'!$A$1:$AA$29</definedName>
    <definedName name="_xlnm.Print_Area" localSheetId="1">'Fig 7.1-7.2'!$A$1:$M$55</definedName>
    <definedName name="_xlnm.Print_Area" localSheetId="10">'T7.12'!$A$1:$P$63</definedName>
    <definedName name="_xlnm.Print_Area" localSheetId="13">'T7.18-7.20'!$A$1:$M$73</definedName>
    <definedName name="_xlnm.Print_Area" localSheetId="4">'T7.3-7.5'!$A$1:$M$72</definedName>
    <definedName name="_xlnm.Print_Area" localSheetId="5">'T7.6'!$A$1:$Q$79</definedName>
    <definedName name="_xlnm.Print_Area" localSheetId="6">'T7.7'!$A$1:$K$75</definedName>
    <definedName name="_xlnm.Print_Area" localSheetId="7">'T7.8'!$A$1:$M$77</definedName>
    <definedName name="_xlnm.Print_Area" localSheetId="9">'T7.9-7.11'!$A$1:$P$61</definedName>
    <definedName name="TIME">'A'!$G$1:$IU$8102</definedName>
    <definedName name="UNIT">'A'!$1:$8106</definedName>
    <definedName name="WHOLE">'A'!$CA$321</definedName>
  </definedNames>
  <calcPr fullCalcOnLoad="1"/>
</workbook>
</file>

<file path=xl/sharedStrings.xml><?xml version="1.0" encoding="utf-8"?>
<sst xmlns="http://schemas.openxmlformats.org/spreadsheetml/2006/main" count="1022" uniqueCount="563">
  <si>
    <t>Total</t>
  </si>
  <si>
    <t>Type of ticket</t>
  </si>
  <si>
    <t>Passenger journeys</t>
  </si>
  <si>
    <t>million</t>
  </si>
  <si>
    <t>£ million</t>
  </si>
  <si>
    <t>-</t>
  </si>
  <si>
    <t>..</t>
  </si>
  <si>
    <t>1998-99</t>
  </si>
  <si>
    <t>kilometres</t>
  </si>
  <si>
    <t>Routes</t>
  </si>
  <si>
    <t>Electrified</t>
  </si>
  <si>
    <t>Non electrified</t>
  </si>
  <si>
    <t>Passenger and parcel</t>
  </si>
  <si>
    <t>Freight only</t>
  </si>
  <si>
    <t>Loaded train kilometres</t>
  </si>
  <si>
    <t>thousands</t>
  </si>
  <si>
    <t>£ thousands</t>
  </si>
  <si>
    <t>Railway accidents</t>
  </si>
  <si>
    <t>Collisions</t>
  </si>
  <si>
    <t>Derailments</t>
  </si>
  <si>
    <t>Fires</t>
  </si>
  <si>
    <t>Miscellaneous</t>
  </si>
  <si>
    <t>All accidents</t>
  </si>
  <si>
    <t>Casualties</t>
  </si>
  <si>
    <t>Accidents through movements</t>
  </si>
  <si>
    <t>Accidents on railway</t>
  </si>
  <si>
    <t>Trespassers and suicides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</si>
  <si>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</si>
  <si>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</si>
  <si>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</si>
  <si>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</si>
  <si>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</si>
  <si>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</si>
  <si>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</si>
  <si>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</si>
  <si>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</si>
  <si>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</si>
  <si>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</si>
  <si>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</si>
  <si>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</si>
  <si>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</si>
  <si>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</si>
  <si>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</si>
  <si>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</si>
  <si>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Running into level crossing gates</t>
  </si>
  <si>
    <t xml:space="preserve">  and other obstructions</t>
  </si>
  <si>
    <t>numbers</t>
  </si>
  <si>
    <t>Missiles through driver's cab</t>
  </si>
  <si>
    <t>(All accidents)         - deaths</t>
  </si>
  <si>
    <t xml:space="preserve">of railway vehicle     - deaths </t>
  </si>
  <si>
    <t>RETAIL PRICES INDEX (Jan '87=100)</t>
  </si>
  <si>
    <t xml:space="preserve">Value for latest year </t>
  </si>
  <si>
    <t>=</t>
  </si>
  <si>
    <t>MULTIPLIER TO CONVERT</t>
  </si>
  <si>
    <t xml:space="preserve">CURRENT PRICES TO </t>
  </si>
  <si>
    <t>CONSTANT PRICES</t>
  </si>
  <si>
    <t>Source Monthly Digest of Statistics Table 18.3, Prices &amp; Wages, all items</t>
  </si>
  <si>
    <t>1999-00</t>
  </si>
  <si>
    <t>98-99</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</si>
  <si>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</si>
  <si>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</si>
  <si>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</si>
  <si>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</si>
  <si>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</si>
  <si>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</si>
  <si>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</si>
  <si>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</si>
  <si>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</si>
  <si>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</si>
  <si>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</si>
  <si>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</si>
  <si>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</si>
  <si>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</si>
  <si>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</si>
  <si>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</si>
  <si>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</si>
  <si>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</si>
  <si>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</si>
  <si>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</si>
  <si>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</si>
  <si>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</si>
  <si>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</si>
  <si>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</si>
  <si>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</si>
  <si>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</si>
  <si>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</si>
  <si>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</si>
  <si>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</si>
  <si>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</si>
  <si>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</si>
  <si>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</si>
  <si>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r>
      <t>2000-01</t>
    </r>
  </si>
  <si>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</si>
  <si>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</si>
  <si>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</si>
  <si>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</si>
  <si>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</si>
  <si>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</si>
  <si>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</si>
  <si>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</si>
  <si>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</si>
  <si>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</si>
  <si>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</si>
  <si>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</si>
  <si>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</si>
  <si>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</si>
  <si>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</si>
  <si>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Internal (journeys wholly within Scotland)</t>
  </si>
  <si>
    <t>Full fare</t>
  </si>
  <si>
    <t>Reduced fare</t>
  </si>
  <si>
    <t>Season ticket</t>
  </si>
  <si>
    <t>Cross-border originating in Scotland</t>
  </si>
  <si>
    <t>Total passenger traffic originating in Scotland</t>
  </si>
  <si>
    <t>Passenger revenue</t>
  </si>
  <si>
    <t xml:space="preserve">Internal journeys </t>
  </si>
  <si>
    <t>Cross-border journeys</t>
  </si>
  <si>
    <t>Eilean Siar</t>
  </si>
  <si>
    <r>
      <t xml:space="preserve">Freight lifted </t>
    </r>
    <r>
      <rPr>
        <i/>
        <sz val="12"/>
        <rFont val="Arial"/>
        <family val="2"/>
      </rPr>
      <t>(weight)</t>
    </r>
  </si>
  <si>
    <r>
      <t xml:space="preserve">Freight moved </t>
    </r>
    <r>
      <rPr>
        <i/>
        <sz val="12"/>
        <rFont val="Arial"/>
        <family val="2"/>
      </rPr>
      <t>(weight x distance)</t>
    </r>
  </si>
  <si>
    <t>2001-02</t>
  </si>
  <si>
    <t>01-02</t>
  </si>
  <si>
    <t xml:space="preserve">     Therefore, they do not take account of subsequent changes (e.g. cancellations and emergency timetables etc). </t>
  </si>
  <si>
    <t>Other</t>
  </si>
  <si>
    <t>Public</t>
  </si>
  <si>
    <t>Pass-</t>
  </si>
  <si>
    <t>enger</t>
  </si>
  <si>
    <t>Member of</t>
  </si>
  <si>
    <t>2002-03</t>
  </si>
  <si>
    <t>02-03</t>
  </si>
  <si>
    <t>2003-04</t>
  </si>
  <si>
    <t>Overall</t>
  </si>
  <si>
    <t xml:space="preserve">Evening peak </t>
  </si>
  <si>
    <t xml:space="preserve">Morning peak </t>
  </si>
  <si>
    <t>percentage of passengers in excess of capacity</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</si>
  <si>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</si>
  <si>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</si>
  <si>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</si>
  <si>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</si>
  <si>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</si>
  <si>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</si>
  <si>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</si>
  <si>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r>
      <t xml:space="preserve">GB regional operators </t>
    </r>
    <r>
      <rPr>
        <vertAlign val="superscript"/>
        <sz val="12"/>
        <rFont val="Arial"/>
        <family val="0"/>
      </rPr>
      <t>2</t>
    </r>
  </si>
  <si>
    <r>
      <t xml:space="preserve">GB long-distance operators </t>
    </r>
    <r>
      <rPr>
        <vertAlign val="superscript"/>
        <sz val="12"/>
        <rFont val="Arial"/>
        <family val="0"/>
      </rPr>
      <t>1</t>
    </r>
  </si>
  <si>
    <r>
      <t xml:space="preserve">Virgin West Coast </t>
    </r>
    <r>
      <rPr>
        <vertAlign val="superscript"/>
        <sz val="12"/>
        <rFont val="Arial"/>
        <family val="0"/>
      </rPr>
      <t>1</t>
    </r>
  </si>
  <si>
    <r>
      <t xml:space="preserve">Virgin CrossCountry </t>
    </r>
    <r>
      <rPr>
        <vertAlign val="superscript"/>
        <sz val="12"/>
        <rFont val="Arial"/>
        <family val="0"/>
      </rPr>
      <t>1</t>
    </r>
  </si>
  <si>
    <r>
      <t xml:space="preserve">ScotRail </t>
    </r>
    <r>
      <rPr>
        <vertAlign val="superscript"/>
        <sz val="12"/>
        <rFont val="Arial"/>
        <family val="0"/>
      </rPr>
      <t>2</t>
    </r>
  </si>
  <si>
    <r>
      <t xml:space="preserve">GNER </t>
    </r>
    <r>
      <rPr>
        <vertAlign val="superscript"/>
        <sz val="12"/>
        <rFont val="Arial"/>
        <family val="0"/>
      </rPr>
      <t xml:space="preserve">1 </t>
    </r>
  </si>
  <si>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</si>
  <si>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</si>
  <si>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</si>
  <si>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</si>
  <si>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</si>
  <si>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</si>
  <si>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</si>
  <si>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Cleanliness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</si>
  <si>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</si>
  <si>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</si>
  <si>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</si>
  <si>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</si>
  <si>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</si>
  <si>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</si>
  <si>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</si>
  <si>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</si>
  <si>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</si>
  <si>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</si>
  <si>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</si>
  <si>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Rail passenger satisfaction: National Passenger Survey</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</si>
  <si>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</si>
  <si>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</si>
  <si>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</si>
  <si>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</si>
  <si>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</si>
  <si>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</si>
  <si>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</si>
  <si>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</si>
  <si>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</si>
  <si>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</si>
  <si>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</si>
  <si>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South East England</t>
  </si>
  <si>
    <t>South West England</t>
  </si>
  <si>
    <t>Aberdeen</t>
  </si>
  <si>
    <t>Edinburgh</t>
  </si>
  <si>
    <t>Glasgow</t>
  </si>
  <si>
    <t>0 - under 5 kms</t>
  </si>
  <si>
    <t>5 - under 10 kms</t>
  </si>
  <si>
    <t>10 - under 20 kms</t>
  </si>
  <si>
    <t>20 - under 50 kms</t>
  </si>
  <si>
    <t>50 - under 100 kms</t>
  </si>
  <si>
    <t>100+ kms</t>
  </si>
  <si>
    <t>All such passenger journeys to, from or within Scotland</t>
  </si>
  <si>
    <t>Passenger numbers</t>
  </si>
  <si>
    <r>
      <t xml:space="preserve">Value for latest year appearing </t>
    </r>
    <r>
      <rPr>
        <b/>
        <sz val="12"/>
        <rFont val="Arial MT"/>
        <family val="0"/>
      </rPr>
      <t>in those tables</t>
    </r>
  </si>
  <si>
    <t>1.   Through journeys made using tickets whose sales were recorded directly by the rail industry's central ticketing system.  These figures are on a different basis</t>
  </si>
  <si>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</si>
  <si>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</si>
  <si>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</si>
  <si>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</si>
  <si>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</si>
  <si>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</si>
  <si>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</si>
  <si>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</si>
  <si>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</si>
  <si>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</si>
  <si>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</si>
  <si>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</si>
  <si>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</si>
  <si>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</si>
  <si>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Scotrail pasengers</t>
  </si>
  <si>
    <t xml:space="preserve">RAIL SERVICES  </t>
  </si>
  <si>
    <t>Destination</t>
  </si>
  <si>
    <t>Origin</t>
  </si>
  <si>
    <t xml:space="preserve">Aberdeen City </t>
  </si>
  <si>
    <t>Aberdeen-shire</t>
  </si>
  <si>
    <t>Argyll &amp; Bute</t>
  </si>
  <si>
    <t>East Dunbarton-shire</t>
  </si>
  <si>
    <t>East Renfrew-shire</t>
  </si>
  <si>
    <t xml:space="preserve">Edinburgh, City of </t>
  </si>
  <si>
    <t xml:space="preserve">Glasgow, City of </t>
  </si>
  <si>
    <t>All Scotland</t>
  </si>
  <si>
    <t>North Lanark-shire</t>
  </si>
  <si>
    <t>South Lanark-shire</t>
  </si>
  <si>
    <t>West Dunbarton-shire</t>
  </si>
  <si>
    <t xml:space="preserve">2.  The table does not show the local authority areas which do not contain any stations </t>
  </si>
  <si>
    <t>Rank</t>
  </si>
  <si>
    <t xml:space="preserve">      stations within Glasgow a ticket which specifies that the destination is a particular SPT zone within Glasgow, nor can it count against any</t>
  </si>
  <si>
    <t xml:space="preserve">      individual station of origin a ticket which specifes that the traveller may depart from any station in a particular SPT zone.</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</si>
  <si>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</si>
  <si>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</si>
  <si>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</si>
  <si>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</si>
  <si>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</si>
  <si>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</si>
  <si>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</si>
  <si>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</si>
  <si>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</si>
  <si>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</si>
  <si>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</si>
  <si>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</si>
  <si>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</si>
  <si>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</si>
  <si>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</si>
  <si>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</si>
  <si>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</si>
  <si>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</si>
  <si>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</si>
  <si>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</si>
  <si>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</si>
  <si>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</si>
  <si>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</si>
  <si>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</si>
  <si>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</si>
  <si>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</si>
  <si>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</si>
  <si>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</si>
  <si>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</si>
  <si>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</si>
  <si>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Drumgelloch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</si>
  <si>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</si>
  <si>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</si>
  <si>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</si>
  <si>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</si>
  <si>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</si>
  <si>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</si>
  <si>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</si>
  <si>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</si>
  <si>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</si>
  <si>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</si>
  <si>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</si>
  <si>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</si>
  <si>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</si>
  <si>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</si>
  <si>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</si>
  <si>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</si>
  <si>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</si>
  <si>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</si>
  <si>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</si>
  <si>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</si>
  <si>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</si>
  <si>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Drumbreck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</si>
  <si>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</si>
  <si>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</si>
  <si>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</si>
  <si>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</si>
  <si>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</si>
  <si>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</si>
  <si>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</si>
  <si>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</si>
  <si>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</si>
  <si>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</si>
  <si>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</si>
  <si>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</si>
  <si>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</si>
  <si>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</si>
  <si>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</si>
  <si>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</si>
  <si>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 xml:space="preserve">      the destination is a particular SPT zone, nor can it count against any individual origin station a ticket which specifies that the traveller may depart from any station in an SPT zone.</t>
  </si>
  <si>
    <t>3.   For example, a return journey from Bathgate to Brunstane would be counted twice against Bathgate (since the passenger used Bathgate station</t>
  </si>
  <si>
    <t>Route kilometres operated</t>
  </si>
  <si>
    <t xml:space="preserve">     twice - once when departing on the outward journey and once when arriving on completion of the return journey), and twice against Brunstane.</t>
  </si>
  <si>
    <t xml:space="preserve"> </t>
  </si>
  <si>
    <t>Operational staff</t>
  </si>
  <si>
    <t>1.  The table does not show local authorities with no fatalities.</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</si>
  <si>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</si>
  <si>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</si>
  <si>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</si>
  <si>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</si>
  <si>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</si>
  <si>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</si>
  <si>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</si>
  <si>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</si>
  <si>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</si>
  <si>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</si>
  <si>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</si>
  <si>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</si>
  <si>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Rail punctuality: Public Performance Measure - for all services  </t>
  </si>
  <si>
    <t xml:space="preserve">Passengers in excess of capacity - Edinburgh commuter services across the Forth  </t>
  </si>
  <si>
    <t xml:space="preserve">For long-distance operators, the figures are the percentages of trains which arrive at the final destination within ten minutes of the timetabled </t>
  </si>
  <si>
    <t>time (i.e. are no more than 9 minutes and 59 seconds late)</t>
  </si>
  <si>
    <t xml:space="preserve">In 1999, there was only one wave of the National Passenger Survey, in the Autumn.  In other years, there were two waves, one Spring, one  </t>
  </si>
  <si>
    <t xml:space="preserve">Autumn. </t>
  </si>
  <si>
    <t>1.  The number of stations open at the end of the financial year 2005-06.  All owned by Network Rail except Prestick Airport (South Ayrshire).</t>
  </si>
  <si>
    <t xml:space="preserve">1. Data from 2003 onwards based on the calendar year; previous years' figures relate to financial years (1 April to 31 March).  </t>
  </si>
  <si>
    <r>
      <t>2001-02</t>
    </r>
    <r>
      <rPr>
        <b/>
        <vertAlign val="superscript"/>
        <sz val="12"/>
        <rFont val="Arial"/>
        <family val="2"/>
      </rPr>
      <t>2</t>
    </r>
  </si>
  <si>
    <r>
      <t>2002-03</t>
    </r>
    <r>
      <rPr>
        <b/>
        <vertAlign val="superscript"/>
        <sz val="12"/>
        <rFont val="Arial"/>
        <family val="2"/>
      </rPr>
      <t>2</t>
    </r>
  </si>
  <si>
    <t>SOMETIMES Tables 8.1 and 8.2 are a year behind other tables</t>
  </si>
  <si>
    <t>WHEN THIS HAPPENS, the figures below are used instead</t>
  </si>
  <si>
    <t xml:space="preserve">1.   The Office of Rail Regulation has revised the series of figures for cross-border passenger journeys originating outwith Scotland (back to 1990-91) </t>
  </si>
  <si>
    <t xml:space="preserve">      and they do not "double-count" passenger journeys which involved the use of more than one train during a journey (see section 3 of the text)</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</si>
  <si>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</si>
  <si>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</si>
  <si>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</si>
  <si>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</si>
  <si>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1. The Strathclyde Partnership for Transport took over the roles and functions of the Strathclyde Passenger Transport Authority and Executive from 1 April 2006.</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</si>
  <si>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</si>
  <si>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</si>
  <si>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</si>
  <si>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</si>
  <si>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</si>
  <si>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</si>
  <si>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</si>
  <si>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</si>
  <si>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</si>
  <si>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</si>
  <si>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</si>
  <si>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</si>
  <si>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</si>
  <si>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</si>
  <si>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</si>
  <si>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</si>
  <si>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</si>
  <si>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</si>
  <si>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</si>
  <si>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</si>
  <si>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</si>
  <si>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</si>
  <si>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</si>
  <si>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</si>
  <si>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</si>
  <si>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</si>
  <si>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</si>
  <si>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</si>
  <si>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</si>
  <si>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</si>
  <si>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</si>
  <si>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</si>
  <si>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</si>
  <si>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</si>
  <si>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</si>
  <si>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</si>
  <si>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</si>
  <si>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</si>
  <si>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</si>
  <si>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</si>
  <si>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</si>
  <si>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</si>
  <si>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</si>
  <si>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</si>
  <si>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</si>
  <si>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</si>
  <si>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</si>
  <si>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</si>
  <si>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</si>
  <si>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</si>
  <si>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</si>
  <si>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</si>
  <si>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</si>
  <si>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</si>
  <si>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</si>
  <si>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</si>
  <si>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</si>
  <si>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</si>
  <si>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</si>
  <si>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</si>
  <si>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Arbroath</t>
  </si>
  <si>
    <t>Stonehaven</t>
  </si>
  <si>
    <t>North Berwick</t>
  </si>
  <si>
    <t>Cathcart</t>
  </si>
  <si>
    <t>Clydebank</t>
  </si>
  <si>
    <t>Garrowhill</t>
  </si>
  <si>
    <t>Dumfries</t>
  </si>
  <si>
    <t>Dalmeny</t>
  </si>
  <si>
    <t>Bearsden</t>
  </si>
  <si>
    <t>Montrose</t>
  </si>
  <si>
    <t>Saltcoats</t>
  </si>
  <si>
    <t>Dalreoch</t>
  </si>
  <si>
    <t>Greenock Central</t>
  </si>
  <si>
    <t>Hairmyres</t>
  </si>
  <si>
    <t>Edinburgh Park</t>
  </si>
  <si>
    <t>Crosshill</t>
  </si>
  <si>
    <t>Jordanhill</t>
  </si>
  <si>
    <t>Dumbarton East</t>
  </si>
  <si>
    <t>Bellgrove</t>
  </si>
  <si>
    <t>Blantyre</t>
  </si>
  <si>
    <t>Dyce</t>
  </si>
  <si>
    <t>Dunbar</t>
  </si>
  <si>
    <t>Easterhouse</t>
  </si>
  <si>
    <t>Drumchapel</t>
  </si>
  <si>
    <t>Anderston</t>
  </si>
  <si>
    <t>2.   Through journeys made using tickets whose sales were recorded directly by the rail industry's central ticketing system.  These figures are on a different</t>
  </si>
  <si>
    <t xml:space="preserve">4.  The calculation of station usage levels uses sales recorded in the railway ticketing system prior to their allocation to individual operators. It does not </t>
  </si>
  <si>
    <t xml:space="preserve">       take into account any changes of train during the course of a journey.</t>
  </si>
  <si>
    <t xml:space="preserve">1.  The figures above consists of estimates of the total number of people who used national rail tickets to arrive at or depart from </t>
  </si>
  <si>
    <t xml:space="preserve">      the main stations in Scotland - i.e. who entered or exited the national rail system at those stations.</t>
  </si>
  <si>
    <t xml:space="preserve">     rather than actual difference in passengers' journeys. For such tickets, journeys are allocated to the main station of those in the group. </t>
  </si>
  <si>
    <t>6.    For example, a return journey from Kirkcaldy to Edinburgh would be counted twice against Kirkcaldy (since the passenger used Kirkcaldy station</t>
  </si>
  <si>
    <t xml:space="preserve">     twice - once when departing on the outward journey and once when arriving on completion of the return journey), and twice against Edinburgh.</t>
  </si>
  <si>
    <t>Merryton (2005)</t>
  </si>
  <si>
    <t>Charterherault (2005)</t>
  </si>
  <si>
    <t>Larkhall (2005)</t>
  </si>
  <si>
    <t>Kelvindale (2005)</t>
  </si>
  <si>
    <t>Gartcosh (2005)</t>
  </si>
  <si>
    <t>2006-07</t>
  </si>
  <si>
    <t xml:space="preserve">2. The figure for passenger stations for e.g. 2005-06 represents the number which were part of the national rail network at the end of the 2005-06 </t>
  </si>
  <si>
    <t xml:space="preserve">3.  Scheduled train kilometres are calculated by the Office of Rail Regulation using the published winter and summer timetables. </t>
  </si>
  <si>
    <t>Central</t>
  </si>
  <si>
    <t>Strathclyde</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</si>
  <si>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</si>
  <si>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</si>
  <si>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</si>
  <si>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</si>
  <si>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</si>
  <si>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</si>
  <si>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</si>
  <si>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Source: HM Railway Inspectorate - Not National Statistics</t>
  </si>
  <si>
    <t>Tayside</t>
  </si>
  <si>
    <t>Change since                                       1995-96</t>
  </si>
  <si>
    <t xml:space="preserve">    of which:</t>
  </si>
  <si>
    <t xml:space="preserve">    to / from            England and Wales</t>
  </si>
  <si>
    <t xml:space="preserve">    within                Scotland</t>
  </si>
  <si>
    <t xml:space="preserve">                      of which:</t>
  </si>
  <si>
    <t>Edinburgh Waverley</t>
  </si>
  <si>
    <t>Exhibition Centre</t>
  </si>
  <si>
    <t>Clarkston</t>
  </si>
  <si>
    <t>Newton (Lanarks)</t>
  </si>
  <si>
    <t>Queens Park (Glasgow)</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</si>
  <si>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</si>
  <si>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</si>
  <si>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</si>
  <si>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</si>
  <si>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</si>
  <si>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</si>
  <si>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</si>
  <si>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r>
      <t xml:space="preserve">National Express East Coast </t>
    </r>
    <r>
      <rPr>
        <vertAlign val="superscript"/>
        <sz val="12"/>
        <rFont val="Arial"/>
        <family val="2"/>
      </rPr>
      <t>1, 3</t>
    </r>
  </si>
  <si>
    <r>
      <t>Total at constant prices</t>
    </r>
    <r>
      <rPr>
        <vertAlign val="superscript"/>
        <sz val="12"/>
        <rFont val="Arial"/>
        <family val="2"/>
      </rPr>
      <t>3</t>
    </r>
  </si>
  <si>
    <r>
      <t>Total at constant prices</t>
    </r>
    <r>
      <rPr>
        <vertAlign val="superscript"/>
        <sz val="12"/>
        <rFont val="Arial"/>
        <family val="2"/>
      </rPr>
      <t>1</t>
    </r>
  </si>
  <si>
    <r>
      <t xml:space="preserve">Scheduled train kilometres  </t>
    </r>
    <r>
      <rPr>
        <vertAlign val="superscript"/>
        <sz val="12"/>
        <rFont val="Arial"/>
        <family val="2"/>
      </rPr>
      <t xml:space="preserve">3 </t>
    </r>
  </si>
  <si>
    <t xml:space="preserve">      and they do not double-count passenger journeys which involved the use of more than one train during a journey (see section 3 of the text)</t>
  </si>
  <si>
    <t xml:space="preserve">                  </t>
  </si>
  <si>
    <t>2.   journeys for which the destination is one of the stations in the Council area (e.g. Edinburgh includes Brunstane, Curriehill, Dalmeny, etc)</t>
  </si>
  <si>
    <t xml:space="preserve">      In addition, this table excludes cross-border journeys to or from stations in England and Wales.</t>
  </si>
  <si>
    <t xml:space="preserve">      and they do not double-count passenger journeys which involved the use of more than one train during a journey (see section 3 of the text).</t>
  </si>
  <si>
    <t xml:space="preserve">      and they do not double-count passenger journeys which involved the use of services provided by different operators (see section 3 of the text).</t>
  </si>
  <si>
    <t xml:space="preserve">5.  Stations associated with a group station can show large year-to-year variations in usage figures, which reflect changes in ticket encoding </t>
  </si>
  <si>
    <t>percentage of trains arriving on time</t>
  </si>
  <si>
    <r>
      <t xml:space="preserve">Others whose journeys started in Scotland </t>
    </r>
    <r>
      <rPr>
        <b/>
        <i/>
        <vertAlign val="superscript"/>
        <sz val="12"/>
        <rFont val="Arial"/>
        <family val="2"/>
      </rPr>
      <t>2</t>
    </r>
  </si>
  <si>
    <r>
      <t xml:space="preserve"> 1999 </t>
    </r>
    <r>
      <rPr>
        <b/>
        <vertAlign val="superscript"/>
        <sz val="12"/>
        <rFont val="Arial"/>
        <family val="2"/>
      </rPr>
      <t>3</t>
    </r>
  </si>
  <si>
    <r>
      <t xml:space="preserve">percentage who were satisfied or said good </t>
    </r>
    <r>
      <rPr>
        <i/>
        <vertAlign val="superscript"/>
        <sz val="12"/>
        <rFont val="Arial"/>
        <family val="2"/>
      </rPr>
      <t>1</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</si>
  <si>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</si>
  <si>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</si>
  <si>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</si>
  <si>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</si>
  <si>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</si>
  <si>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</si>
  <si>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</si>
  <si>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</si>
  <si>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</si>
  <si>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r>
      <t>2003</t>
    </r>
    <r>
      <rPr>
        <b/>
        <vertAlign val="superscript"/>
        <sz val="12"/>
        <rFont val="Arial"/>
        <family val="2"/>
      </rPr>
      <t>1</t>
    </r>
  </si>
  <si>
    <t xml:space="preserve">                              - injuries</t>
  </si>
  <si>
    <t xml:space="preserve">                             - injuries</t>
  </si>
  <si>
    <t>Train accidents       - deaths</t>
  </si>
  <si>
    <t>premises                -deaths</t>
  </si>
  <si>
    <r>
      <t xml:space="preserve">2.  Adjusted </t>
    </r>
    <r>
      <rPr>
        <i/>
        <sz val="10"/>
        <rFont val="Arial"/>
        <family val="2"/>
      </rPr>
      <t>approximately</t>
    </r>
    <r>
      <rPr>
        <sz val="10"/>
        <rFont val="Arial"/>
        <family val="2"/>
      </rPr>
      <t xml:space="preserve"> for general inflation using the Retail Prices index for the relevant calendar year (e.g. 2001 RPI used for 2001-02). </t>
    </r>
  </si>
  <si>
    <r>
      <t xml:space="preserve">3.  Adjusted </t>
    </r>
    <r>
      <rPr>
        <i/>
        <sz val="10"/>
        <rFont val="Arial"/>
        <family val="2"/>
      </rPr>
      <t>approximately</t>
    </r>
    <r>
      <rPr>
        <sz val="10"/>
        <rFont val="Arial"/>
        <family val="2"/>
      </rPr>
      <t xml:space="preserve"> for general inflation using the Retail Prices index for the relevant calendar year (e.g. 2001 RPI used for 2001-02). </t>
    </r>
  </si>
  <si>
    <t>that have opened (or re-opened) since 1970</t>
  </si>
  <si>
    <t>For example, Total within 5 minutes gives the percentage which were no more than 4 minutes and 59 seconds late</t>
  </si>
  <si>
    <t>Includes part-cancelled trains (those which failed to reach their final destination but ran at least half their planned mileage)</t>
  </si>
  <si>
    <t>07-08</t>
  </si>
  <si>
    <t>1.  Including estimated use of rail by holders of Zone cards etc which means the figure is greater than the figure for national rail tickets in Scotland pubished</t>
  </si>
  <si>
    <t xml:space="preserve">    of figures for passenger journeys originating in Scotland (back to 1990-91) </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</si>
  <si>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</si>
  <si>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</si>
  <si>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</si>
  <si>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</si>
  <si>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</si>
  <si>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</si>
  <si>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</si>
  <si>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</si>
  <si>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</si>
  <si>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t>percentage who were satisfied or said good 1</t>
  </si>
  <si>
    <r>
      <t xml:space="preserve">Pass. rec. at constant prices </t>
    </r>
    <r>
      <rPr>
        <vertAlign val="superscript"/>
        <sz val="12"/>
        <rFont val="Arial"/>
        <family val="2"/>
      </rPr>
      <t xml:space="preserve">4 </t>
    </r>
  </si>
  <si>
    <t xml:space="preserve">5. These figures are passenger ticket receipts as described at paragraphs 3.10 and 3.11 of the commentary. </t>
  </si>
  <si>
    <t>Leuchars (For St. Andrews)</t>
  </si>
  <si>
    <t>Dunfermline Town</t>
  </si>
  <si>
    <t>Musselburgh</t>
  </si>
  <si>
    <t>08-09</t>
  </si>
  <si>
    <t>4.   Prestwick airport includes rail link tickets from 2007-08.</t>
  </si>
  <si>
    <r>
      <t>569.7</t>
    </r>
    <r>
      <rPr>
        <vertAlign val="superscript"/>
        <sz val="12"/>
        <rFont val="Arial"/>
        <family val="2"/>
      </rPr>
      <t xml:space="preserve"> 4</t>
    </r>
  </si>
  <si>
    <t>7.  Prestwick airport includes rail link tickets from 2007-08.</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</si>
  <si>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</si>
  <si>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</si>
  <si>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</si>
  <si>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</si>
  <si>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</si>
  <si>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</si>
  <si>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</si>
  <si>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</si>
  <si>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</si>
  <si>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r>
      <t>Table 7.1</t>
    </r>
    <r>
      <rPr>
        <sz val="12"/>
        <rFont val="Arial"/>
        <family val="2"/>
      </rPr>
      <t xml:space="preserve">   Passenger traffic originating in Scotland: journeys and revenue</t>
    </r>
    <r>
      <rPr>
        <vertAlign val="superscript"/>
        <sz val="12"/>
        <rFont val="Arial"/>
        <family val="2"/>
      </rPr>
      <t>1</t>
    </r>
  </si>
  <si>
    <r>
      <t>Table 7.2</t>
    </r>
    <r>
      <rPr>
        <sz val="12"/>
        <rFont val="Arial"/>
        <family val="2"/>
      </rPr>
      <t xml:space="preserve">  Cross-border passenger traffic originating outwith Scotland: journeys and revenue   </t>
    </r>
    <r>
      <rPr>
        <vertAlign val="superscript"/>
        <sz val="12"/>
        <rFont val="Arial"/>
        <family val="2"/>
      </rPr>
      <t xml:space="preserve">1 </t>
    </r>
  </si>
  <si>
    <r>
      <t xml:space="preserve">                    the main stations in Scotland: "entries and exits" 2008-09</t>
    </r>
    <r>
      <rPr>
        <vertAlign val="superscript"/>
        <sz val="12"/>
        <rFont val="Arial"/>
        <family val="2"/>
      </rPr>
      <t xml:space="preserve"> 1, 2, 3,</t>
    </r>
    <r>
      <rPr>
        <sz val="12"/>
        <rFont val="Arial"/>
        <family val="2"/>
      </rPr>
      <t xml:space="preserve"> </t>
    </r>
    <r>
      <rPr>
        <vertAlign val="superscript"/>
        <sz val="12"/>
        <rFont val="Arial"/>
        <family val="2"/>
      </rPr>
      <t>4, 5, 6</t>
    </r>
  </si>
  <si>
    <r>
      <t xml:space="preserve">Table 7.4 </t>
    </r>
    <r>
      <rPr>
        <sz val="12"/>
        <rFont val="Arial"/>
        <family val="2"/>
      </rPr>
      <t xml:space="preserve">                Passenger journeys using national rail tickets </t>
    </r>
    <r>
      <rPr>
        <vertAlign val="superscript"/>
        <sz val="12"/>
        <rFont val="Arial"/>
        <family val="2"/>
      </rPr>
      <t>1</t>
    </r>
    <r>
      <rPr>
        <sz val="12"/>
        <rFont val="Arial"/>
        <family val="2"/>
      </rPr>
      <t xml:space="preserve"> to, from or within Scotland, 2008-09</t>
    </r>
  </si>
  <si>
    <r>
      <t xml:space="preserve">Table 7.5 </t>
    </r>
    <r>
      <rPr>
        <sz val="12"/>
        <rFont val="Arial"/>
        <family val="2"/>
      </rPr>
      <t xml:space="preserve">                Distances travelled by passengers </t>
    </r>
    <r>
      <rPr>
        <vertAlign val="superscript"/>
        <sz val="12"/>
        <rFont val="Arial"/>
        <family val="2"/>
      </rPr>
      <t>1</t>
    </r>
    <r>
      <rPr>
        <sz val="12"/>
        <rFont val="Arial"/>
        <family val="2"/>
      </rPr>
      <t xml:space="preserve">  to Aberdeen, Edinburgh and Glasgow </t>
    </r>
    <r>
      <rPr>
        <vertAlign val="superscript"/>
        <sz val="12"/>
        <rFont val="Arial"/>
        <family val="2"/>
      </rPr>
      <t>2</t>
    </r>
    <r>
      <rPr>
        <sz val="12"/>
        <rFont val="Arial"/>
        <family val="2"/>
      </rPr>
      <t xml:space="preserve">         2008-09</t>
    </r>
  </si>
  <si>
    <r>
      <t xml:space="preserve">           </t>
    </r>
    <r>
      <rPr>
        <b/>
        <sz val="12"/>
        <rFont val="Arial"/>
        <family val="2"/>
      </rPr>
      <t xml:space="preserve">           </t>
    </r>
    <r>
      <rPr>
        <sz val="12"/>
        <rFont val="Arial"/>
        <family val="2"/>
      </rPr>
      <t xml:space="preserve">by local authority areas </t>
    </r>
    <r>
      <rPr>
        <vertAlign val="superscript"/>
        <sz val="12"/>
        <rFont val="Arial"/>
        <family val="2"/>
      </rPr>
      <t>2</t>
    </r>
    <r>
      <rPr>
        <sz val="12"/>
        <rFont val="Arial"/>
        <family val="2"/>
      </rPr>
      <t xml:space="preserve"> of origin and destination, 2008-09  </t>
    </r>
  </si>
  <si>
    <r>
      <t xml:space="preserve">Table 7.8 </t>
    </r>
    <r>
      <rPr>
        <sz val="14"/>
        <rFont val="Arial"/>
        <family val="2"/>
      </rPr>
      <t xml:space="preserve"> Passenger journeys, using national rail tickets</t>
    </r>
    <r>
      <rPr>
        <vertAlign val="superscript"/>
        <sz val="14"/>
        <rFont val="Arial"/>
        <family val="2"/>
      </rPr>
      <t xml:space="preserve"> 1, 2 </t>
    </r>
    <r>
      <rPr>
        <sz val="14"/>
        <rFont val="Arial"/>
        <family val="2"/>
      </rPr>
      <t xml:space="preserve">, to or from </t>
    </r>
    <r>
      <rPr>
        <vertAlign val="superscript"/>
        <sz val="14"/>
        <rFont val="Arial"/>
        <family val="2"/>
      </rPr>
      <t>3</t>
    </r>
    <r>
      <rPr>
        <sz val="14"/>
        <rFont val="Arial"/>
        <family val="2"/>
      </rPr>
      <t xml:space="preserve"> identifiable stations  in Scotland </t>
    </r>
  </si>
  <si>
    <r>
      <t xml:space="preserve">Table 7.8 (continued) </t>
    </r>
    <r>
      <rPr>
        <sz val="14"/>
        <rFont val="Arial"/>
        <family val="2"/>
      </rPr>
      <t xml:space="preserve"> Passenger journeys, using national rail tickets</t>
    </r>
    <r>
      <rPr>
        <vertAlign val="superscript"/>
        <sz val="14"/>
        <rFont val="Arial"/>
        <family val="2"/>
      </rPr>
      <t xml:space="preserve"> 1, 2 </t>
    </r>
    <r>
      <rPr>
        <sz val="14"/>
        <rFont val="Arial"/>
        <family val="2"/>
      </rPr>
      <t xml:space="preserve">, to or from </t>
    </r>
    <r>
      <rPr>
        <vertAlign val="superscript"/>
        <sz val="14"/>
        <rFont val="Arial"/>
        <family val="2"/>
      </rPr>
      <t>3</t>
    </r>
    <r>
      <rPr>
        <sz val="14"/>
        <rFont val="Arial"/>
        <family val="2"/>
      </rPr>
      <t xml:space="preserve"> identifiable stations  in Scotland </t>
    </r>
  </si>
  <si>
    <t>Table 7.10</t>
  </si>
  <si>
    <t>Table 7.11</t>
  </si>
  <si>
    <t>Table 7.12</t>
  </si>
  <si>
    <r>
      <t xml:space="preserve">Table 7.13  </t>
    </r>
    <r>
      <rPr>
        <sz val="12"/>
        <rFont val="Arial"/>
        <family val="2"/>
      </rPr>
      <t xml:space="preserve">Freight traffic lifted in Scotland by destination and by commodity </t>
    </r>
  </si>
  <si>
    <r>
      <t>Table 7.14</t>
    </r>
    <r>
      <rPr>
        <sz val="12"/>
        <rFont val="Arial"/>
        <family val="2"/>
      </rPr>
      <t xml:space="preserve">  Freight traffic with a destination in Scotland by origin (where lifted) and by commodity</t>
    </r>
    <r>
      <rPr>
        <vertAlign val="superscript"/>
        <sz val="12"/>
        <rFont val="Arial"/>
        <family val="2"/>
      </rPr>
      <t xml:space="preserve"> </t>
    </r>
  </si>
  <si>
    <r>
      <t>Table 7.19</t>
    </r>
    <r>
      <rPr>
        <sz val="12"/>
        <rFont val="Arial"/>
        <family val="2"/>
      </rPr>
      <t xml:space="preserve">  Railway accidents</t>
    </r>
  </si>
  <si>
    <t>2009-10</t>
  </si>
  <si>
    <t>.</t>
  </si>
  <si>
    <t>09-10</t>
  </si>
  <si>
    <t>Grampian</t>
  </si>
  <si>
    <r>
      <t>Table 7.20</t>
    </r>
    <r>
      <rPr>
        <sz val="12"/>
        <rFont val="Arial"/>
        <family val="2"/>
      </rPr>
      <t xml:space="preserve">  Railway fatalities by local authority</t>
    </r>
    <r>
      <rPr>
        <vertAlign val="superscript"/>
        <sz val="12"/>
        <rFont val="Arial"/>
        <family val="2"/>
      </rPr>
      <t>1</t>
    </r>
    <r>
      <rPr>
        <sz val="12"/>
        <rFont val="Arial"/>
        <family val="2"/>
      </rPr>
      <t xml:space="preserve"> and category, 2009</t>
    </r>
  </si>
  <si>
    <t>Prestwick International Airport 7</t>
  </si>
  <si>
    <t xml:space="preserve">    by the  Office of Rail Regulation.  Excluding the Glasgow Subway, figures which appear in Table 7.18. The Office of Rail Regulation has revised the series</t>
  </si>
  <si>
    <t xml:space="preserve">1.  These are included in the totals for Scotland as a whole, which are given in Table 7.1 and do not use ScotRail's new methodology for estimating zonecard trips. See Table S1 for these. </t>
  </si>
  <si>
    <t xml:space="preserve">      from those which appear in Tables 7.1 to 7.3 because (e.g.) the figures in this table do not include estimates of journeys made using Zonecards, </t>
  </si>
  <si>
    <t>3.  The basis of these figures also differs from that of Tables 7.4 to 7.6 because the system cannot count against any of the individual destination</t>
  </si>
  <si>
    <t xml:space="preserve">      basis from those which appear in Tables 7.1 to 7.3 because (e.g.) the figures in this table do not include estimates of journeys made using Zonecards, </t>
  </si>
  <si>
    <t>2.  The basis of the figures also differs from that of Tables 7.4 to 7.6 because the system cannot count against any individual destination station a ticket which specifies that</t>
  </si>
  <si>
    <t>4. In 2009-10, First Scotrail introduced a new metodology to improve eatimation of Strathclyde zonecard journeys. The impact of the new methodology on previous data have been calculated….</t>
  </si>
  <si>
    <t>Alloa</t>
  </si>
  <si>
    <r>
      <t xml:space="preserve">Table 7.7 </t>
    </r>
    <r>
      <rPr>
        <sz val="12"/>
        <rFont val="Arial"/>
        <family val="2"/>
      </rPr>
      <t xml:space="preserve">  Passenger journeys, using national rail tickets, to and from</t>
    </r>
  </si>
  <si>
    <r>
      <t>Table 7.18</t>
    </r>
    <r>
      <rPr>
        <sz val="12"/>
        <rFont val="Arial"/>
        <family val="2"/>
      </rPr>
      <t xml:space="preserve">  Strathclyde Partnership for Transport - Glasgow Subway </t>
    </r>
    <r>
      <rPr>
        <vertAlign val="superscript"/>
        <sz val="12"/>
        <rFont val="Arial"/>
        <family val="2"/>
      </rPr>
      <t>1</t>
    </r>
  </si>
  <si>
    <r>
      <t xml:space="preserve">Table 7.16 </t>
    </r>
    <r>
      <rPr>
        <sz val="12"/>
        <rFont val="Arial"/>
        <family val="2"/>
      </rPr>
      <t xml:space="preserve"> Number of stations</t>
    </r>
    <r>
      <rPr>
        <vertAlign val="superscript"/>
        <sz val="12"/>
        <rFont val="Arial"/>
        <family val="2"/>
      </rPr>
      <t>1,2</t>
    </r>
  </si>
  <si>
    <r>
      <t>Table 7.17</t>
    </r>
    <r>
      <rPr>
        <sz val="12"/>
        <rFont val="Arial"/>
        <family val="2"/>
      </rPr>
      <t xml:space="preserve">  Number of passenger stations by local authority, 2008-09 </t>
    </r>
    <r>
      <rPr>
        <vertAlign val="superscript"/>
        <sz val="12"/>
        <rFont val="Arial"/>
        <family val="2"/>
      </rPr>
      <t>1</t>
    </r>
  </si>
  <si>
    <r>
      <t xml:space="preserve">Table 7.15 </t>
    </r>
    <r>
      <rPr>
        <sz val="12"/>
        <rFont val="Arial"/>
        <family val="2"/>
      </rPr>
      <t xml:space="preserve"> Lines open for traffic</t>
    </r>
  </si>
  <si>
    <t xml:space="preserve">Table 7.9  </t>
  </si>
  <si>
    <r>
      <t xml:space="preserve">Table 7.6    </t>
    </r>
    <r>
      <rPr>
        <sz val="12"/>
        <rFont val="Arial"/>
        <family val="2"/>
      </rPr>
      <t>Rail passenger journeys wholly within Scotland, using national rail tickets</t>
    </r>
    <r>
      <rPr>
        <vertAlign val="superscript"/>
        <sz val="12"/>
        <rFont val="Arial"/>
        <family val="2"/>
      </rPr>
      <t xml:space="preserve">  1 </t>
    </r>
    <r>
      <rPr>
        <sz val="12"/>
        <rFont val="Arial"/>
        <family val="2"/>
      </rPr>
      <t xml:space="preserve">, </t>
    </r>
    <r>
      <rPr>
        <b/>
        <sz val="12"/>
        <rFont val="Arial"/>
        <family val="2"/>
      </rPr>
      <t xml:space="preserve"> </t>
    </r>
  </si>
  <si>
    <r>
      <t xml:space="preserve">Table 7.3   </t>
    </r>
    <r>
      <rPr>
        <sz val="12"/>
        <rFont val="Arial"/>
        <family val="2"/>
      </rPr>
      <t xml:space="preserve">             ScotRail passenger services</t>
    </r>
    <r>
      <rPr>
        <vertAlign val="superscript"/>
        <sz val="12"/>
        <rFont val="Arial"/>
        <family val="2"/>
      </rPr>
      <t>1</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</si>
</sst>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s>
  <fonts count="49">
    <font>
      <sz val="12"/>
      <name val="Arial MT"/>
      <family val="0"/>
    </font>
    <font>
      <b/>
      <sz val="10"/>
      <name val="Arial"/>
      <family val="0"/>
    </font>
    <font>
      <i/>
      <sz val="10"/>
      <name val="Arial"/>
      <family val="0"/>
    </font>
    <font>
      <b/>
      <i/>
      <sz val="10"/>
      <name val="Arial"/>
      <family val="0"/>
    </font>
    <font>
      <sz val="10"/>
      <name val="Arial"/>
      <family val="0"/>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sz val="11"/>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11"/>
      <name val="Arial"/>
      <family val="2"/>
    </font>
    <font>
      <sz val="11"/>
      <name val="Arial MT"/>
      <family val="0"/>
    </font>
    <font>
      <sz val="9"/>
      <name val="Arial"/>
      <family val="2"/>
    </font>
    <font>
      <sz val="8"/>
      <name val="Arial"/>
      <family val="0"/>
    </font>
    <font>
      <b/>
      <vertAlign val="superscript"/>
      <sz val="12"/>
      <name val="Arial"/>
      <family val="2"/>
    </font>
    <font>
      <sz val="8"/>
      <name val="Arial MT"/>
      <family val="0"/>
    </font>
    <font>
      <i/>
      <vertAlign val="superscript"/>
      <sz val="12"/>
      <name val="Arial"/>
      <family val="2"/>
    </font>
    <font>
      <sz val="9"/>
      <name val="Arial MT"/>
      <family val="0"/>
    </font>
    <font>
      <sz val="15.5"/>
      <name val="Arial"/>
      <family val="0"/>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sz val="16"/>
      <name val="Arial"/>
      <family val="2"/>
    </font>
    <font>
      <sz val="16"/>
      <name val="Arial MT"/>
      <family val="0"/>
    </font>
    <font>
      <b/>
      <u val="single"/>
      <sz val="12"/>
      <name val="Arial"/>
      <family val="2"/>
    </font>
    <font>
      <b/>
      <i/>
      <sz val="12"/>
      <name val="Arial"/>
      <family val="2"/>
    </font>
    <font>
      <b/>
      <i/>
      <vertAlign val="superscript"/>
      <sz val="12"/>
      <name val="Arial"/>
      <family val="2"/>
    </font>
    <font>
      <b/>
      <sz val="16"/>
      <name val="Arial MT"/>
      <family val="0"/>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s>
  <cellStyleXfs count="23">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168" fontId="0" fillId="0" borderId="0">
      <alignment/>
      <protection/>
    </xf>
    <xf numFmtId="9" fontId="4" fillId="0" borderId="0" applyFont="0" applyFill="0" applyBorder="0" applyAlignment="0" applyProtection="0"/>
  </cellStyleXfs>
  <cellXfs count="311">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Border="1" applyAlignment="1">
      <alignmen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4" fillId="0" borderId="1" xfId="0" applyFont="1" applyBorder="1" applyAlignment="1">
      <alignmen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7" fillId="0" borderId="0" xfId="0" applyNumberFormat="1" applyFont="1" applyAlignment="1" applyProtection="1">
      <alignment horizontal="left"/>
      <protection/>
    </xf>
    <xf numFmtId="168" fontId="1" fillId="0" borderId="2"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8" fillId="0" borderId="0" xfId="0" applyFont="1" applyAlignment="1">
      <alignment/>
    </xf>
    <xf numFmtId="168" fontId="10"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1" fillId="0" borderId="0" xfId="0" applyFont="1" applyAlignment="1">
      <alignment/>
    </xf>
    <xf numFmtId="41" fontId="0" fillId="0" borderId="0" xfId="0" applyNumberFormat="1" applyAlignment="1">
      <alignment/>
    </xf>
    <xf numFmtId="171" fontId="7" fillId="0" borderId="0" xfId="0" applyNumberFormat="1" applyFont="1" applyAlignment="1">
      <alignment/>
    </xf>
    <xf numFmtId="169" fontId="7" fillId="0" borderId="0" xfId="0" applyNumberFormat="1" applyFont="1" applyAlignment="1">
      <alignment/>
    </xf>
    <xf numFmtId="168" fontId="23"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171" fontId="25" fillId="0" borderId="0" xfId="0" applyNumberFormat="1" applyFont="1" applyAlignment="1">
      <alignment/>
    </xf>
    <xf numFmtId="171" fontId="22" fillId="0" borderId="0" xfId="0" applyNumberFormat="1" applyFont="1" applyBorder="1" applyAlignment="1">
      <alignment horizontal="right"/>
    </xf>
    <xf numFmtId="2" fontId="22" fillId="0" borderId="0" xfId="0" applyNumberFormat="1" applyFont="1" applyAlignment="1">
      <alignment horizontal="right"/>
    </xf>
    <xf numFmtId="168" fontId="17" fillId="0" borderId="0" xfId="0" applyFont="1" applyAlignment="1">
      <alignment/>
    </xf>
    <xf numFmtId="168" fontId="26" fillId="0" borderId="0" xfId="0" applyFont="1" applyAlignment="1">
      <alignment horizontal="right"/>
    </xf>
    <xf numFmtId="169" fontId="26"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7" fillId="0" borderId="0" xfId="0" applyNumberFormat="1" applyFont="1" applyAlignment="1">
      <alignment/>
    </xf>
    <xf numFmtId="168" fontId="28" fillId="0" borderId="0" xfId="0" applyFont="1" applyAlignment="1">
      <alignment/>
    </xf>
    <xf numFmtId="168" fontId="29" fillId="0" borderId="0" xfId="0" applyFont="1" applyAlignment="1">
      <alignment/>
    </xf>
    <xf numFmtId="168" fontId="4" fillId="0" borderId="0" xfId="0" applyFont="1" applyBorder="1" applyAlignment="1">
      <alignment horizontal="right"/>
    </xf>
    <xf numFmtId="168" fontId="4" fillId="0" borderId="1" xfId="0" applyFont="1" applyBorder="1" applyAlignment="1">
      <alignment horizontal="right"/>
    </xf>
    <xf numFmtId="169" fontId="19" fillId="0" borderId="0" xfId="0" applyNumberFormat="1" applyFont="1" applyAlignment="1">
      <alignment/>
    </xf>
    <xf numFmtId="168" fontId="19" fillId="0" borderId="0" xfId="0" applyFont="1" applyAlignment="1">
      <alignment/>
    </xf>
    <xf numFmtId="168" fontId="30"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41" fontId="0" fillId="0" borderId="0" xfId="0" applyNumberFormat="1" applyFill="1" applyAlignment="1">
      <alignment/>
    </xf>
    <xf numFmtId="41" fontId="0" fillId="0" borderId="0" xfId="0" applyNumberForma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5" fillId="0" borderId="0" xfId="0" applyNumberFormat="1" applyFont="1" applyFill="1" applyAlignment="1">
      <alignment/>
    </xf>
    <xf numFmtId="171" fontId="25" fillId="0" borderId="0" xfId="0" applyNumberFormat="1" applyFont="1" applyFill="1" applyAlignment="1">
      <alignment horizontal="right"/>
    </xf>
    <xf numFmtId="168" fontId="4" fillId="0" borderId="1" xfId="0" applyFont="1" applyFill="1" applyBorder="1" applyAlignment="1">
      <alignment/>
    </xf>
    <xf numFmtId="171" fontId="27"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6" fillId="0" borderId="0" xfId="0" applyFont="1" applyFill="1" applyAlignment="1">
      <alignment horizontal="right"/>
    </xf>
    <xf numFmtId="169" fontId="26" fillId="0" borderId="0" xfId="0" applyNumberFormat="1" applyFont="1" applyFill="1" applyAlignment="1">
      <alignment horizontal="right"/>
    </xf>
    <xf numFmtId="2" fontId="22" fillId="0" borderId="0" xfId="0" applyNumberFormat="1" applyFont="1" applyFill="1" applyAlignment="1">
      <alignment horizontal="right"/>
    </xf>
    <xf numFmtId="3" fontId="7" fillId="0" borderId="0" xfId="15" applyNumberFormat="1" applyFont="1" applyFill="1" applyAlignment="1">
      <alignment/>
    </xf>
    <xf numFmtId="168" fontId="7" fillId="0" borderId="0" xfId="0" applyNumberFormat="1" applyFont="1" applyAlignment="1">
      <alignment horizontal="right"/>
    </xf>
    <xf numFmtId="168" fontId="32"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2" fillId="0" borderId="0" xfId="0" applyNumberFormat="1" applyFont="1" applyAlignment="1">
      <alignment horizontal="right"/>
    </xf>
    <xf numFmtId="4" fontId="22" fillId="0" borderId="0" xfId="0" applyNumberFormat="1" applyFont="1" applyFill="1" applyAlignment="1">
      <alignment horizontal="right"/>
    </xf>
    <xf numFmtId="2" fontId="22" fillId="0" borderId="0" xfId="0" applyNumberFormat="1" applyFont="1" applyBorder="1" applyAlignment="1">
      <alignment horizontal="right"/>
    </xf>
    <xf numFmtId="2" fontId="22" fillId="0" borderId="0" xfId="0" applyNumberFormat="1" applyFont="1" applyFill="1" applyBorder="1" applyAlignment="1">
      <alignment horizontal="right"/>
    </xf>
    <xf numFmtId="3" fontId="22" fillId="0" borderId="0" xfId="0" applyNumberFormat="1" applyFont="1" applyAlignment="1">
      <alignment horizontal="right"/>
    </xf>
    <xf numFmtId="3" fontId="22" fillId="0" borderId="0" xfId="0" applyNumberFormat="1" applyFont="1" applyFill="1" applyAlignment="1">
      <alignment horizontal="right"/>
    </xf>
    <xf numFmtId="168" fontId="7" fillId="0" borderId="0" xfId="0" applyFont="1" applyAlignment="1">
      <alignment/>
    </xf>
    <xf numFmtId="168" fontId="33" fillId="0" borderId="0" xfId="0" applyFont="1" applyAlignment="1">
      <alignment/>
    </xf>
    <xf numFmtId="168" fontId="4" fillId="0" borderId="0" xfId="0" applyFont="1" applyAlignment="1">
      <alignment/>
    </xf>
    <xf numFmtId="168" fontId="4" fillId="0" borderId="0" xfId="0" applyFont="1" applyAlignment="1">
      <alignment horizontal="center"/>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7" fillId="0" borderId="0" xfId="0" applyFont="1" applyAlignment="1">
      <alignment horizontal="right"/>
    </xf>
    <xf numFmtId="168" fontId="1" fillId="0" borderId="0" xfId="0" applyFont="1" applyFill="1" applyBorder="1" applyAlignment="1">
      <alignment horizontal="right"/>
    </xf>
    <xf numFmtId="168" fontId="26"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1" fillId="0" borderId="0" xfId="0" applyFont="1" applyFill="1" applyBorder="1" applyAlignment="1">
      <alignment/>
    </xf>
    <xf numFmtId="168" fontId="26" fillId="0" borderId="0" xfId="0" applyFont="1" applyAlignment="1">
      <alignment horizontal="center"/>
    </xf>
    <xf numFmtId="168" fontId="1" fillId="0" borderId="0" xfId="0" applyFont="1" applyBorder="1" applyAlignment="1">
      <alignment horizontal="center"/>
    </xf>
    <xf numFmtId="168" fontId="26" fillId="0" borderId="0" xfId="0" applyFont="1" applyAlignment="1">
      <alignment/>
    </xf>
    <xf numFmtId="3" fontId="26" fillId="0" borderId="0" xfId="0" applyNumberFormat="1" applyFont="1" applyAlignment="1">
      <alignment horizontal="center"/>
    </xf>
    <xf numFmtId="171" fontId="7" fillId="0" borderId="0" xfId="0" applyNumberFormat="1" applyFont="1" applyFill="1" applyAlignment="1">
      <alignment/>
    </xf>
    <xf numFmtId="171" fontId="7" fillId="0" borderId="0" xfId="22" applyNumberFormat="1" applyFont="1" applyAlignment="1">
      <alignment/>
    </xf>
    <xf numFmtId="171" fontId="7" fillId="0" borderId="0" xfId="22" applyNumberFormat="1" applyFont="1" applyFill="1" applyAlignment="1">
      <alignment/>
    </xf>
    <xf numFmtId="168" fontId="0" fillId="0" borderId="0" xfId="0" applyAlignment="1">
      <alignment wrapText="1"/>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68" fontId="11" fillId="0" borderId="0" xfId="0" applyFont="1" applyAlignment="1">
      <alignment horizontal="right" indent="3"/>
    </xf>
    <xf numFmtId="168" fontId="37" fillId="0" borderId="0" xfId="0" applyFont="1" applyAlignment="1">
      <alignment/>
    </xf>
    <xf numFmtId="171" fontId="22" fillId="0" borderId="0" xfId="0" applyNumberFormat="1" applyFont="1" applyFill="1" applyAlignment="1">
      <alignment/>
    </xf>
    <xf numFmtId="4" fontId="24" fillId="0" borderId="0" xfId="0" applyNumberFormat="1" applyFont="1" applyAlignment="1">
      <alignment horizontal="right"/>
    </xf>
    <xf numFmtId="168" fontId="21" fillId="0" borderId="0" xfId="0" applyFont="1" applyBorder="1" applyAlignment="1">
      <alignment horizontal="center"/>
    </xf>
    <xf numFmtId="168" fontId="0" fillId="0" borderId="0" xfId="0" applyFont="1" applyBorder="1" applyAlignment="1">
      <alignment horizontal="right"/>
    </xf>
    <xf numFmtId="168" fontId="6" fillId="0" borderId="3"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41" fontId="0" fillId="0" borderId="0" xfId="0" applyNumberFormat="1" applyFill="1" applyAlignment="1">
      <alignment horizontal="center"/>
    </xf>
    <xf numFmtId="168" fontId="5" fillId="0" borderId="2" xfId="0" applyFont="1" applyBorder="1" applyAlignment="1">
      <alignment/>
    </xf>
    <xf numFmtId="168" fontId="24" fillId="0" borderId="0" xfId="0" applyFont="1" applyFill="1" applyAlignment="1">
      <alignment/>
    </xf>
    <xf numFmtId="168" fontId="24" fillId="0" borderId="0" xfId="0" applyFont="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4" fillId="0" borderId="0" xfId="0" applyNumberFormat="1" applyFont="1" applyFill="1" applyBorder="1" applyAlignment="1">
      <alignment horizontal="right"/>
    </xf>
    <xf numFmtId="168" fontId="41" fillId="0" borderId="0" xfId="0" applyFont="1" applyAlignment="1">
      <alignment/>
    </xf>
    <xf numFmtId="168" fontId="0" fillId="2" borderId="0" xfId="0" applyFill="1" applyAlignment="1">
      <alignment/>
    </xf>
    <xf numFmtId="168" fontId="21" fillId="2" borderId="0" xfId="0" applyFont="1" applyFill="1" applyAlignment="1">
      <alignment/>
    </xf>
    <xf numFmtId="3" fontId="0" fillId="0" borderId="0" xfId="0" applyNumberFormat="1" applyFill="1" applyAlignment="1">
      <alignment/>
    </xf>
    <xf numFmtId="3" fontId="24" fillId="0" borderId="0" xfId="0" applyNumberFormat="1" applyFont="1" applyFill="1" applyAlignment="1">
      <alignment/>
    </xf>
    <xf numFmtId="171" fontId="20" fillId="0" borderId="0" xfId="0" applyNumberFormat="1" applyFont="1" applyAlignment="1">
      <alignment/>
    </xf>
    <xf numFmtId="196" fontId="0" fillId="0" borderId="0" xfId="0" applyNumberFormat="1" applyAlignment="1">
      <alignment/>
    </xf>
    <xf numFmtId="168" fontId="31" fillId="0" borderId="0" xfId="0" applyFont="1" applyAlignment="1">
      <alignment/>
    </xf>
    <xf numFmtId="1" fontId="26" fillId="0" borderId="0" xfId="0" applyNumberFormat="1" applyFont="1" applyAlignment="1">
      <alignment horizontal="right"/>
    </xf>
    <xf numFmtId="171" fontId="0" fillId="2" borderId="0" xfId="0" applyNumberFormat="1" applyFont="1" applyFill="1" applyAlignment="1">
      <alignment/>
    </xf>
    <xf numFmtId="168" fontId="21" fillId="0" borderId="0" xfId="0" applyFont="1" applyBorder="1" applyAlignment="1">
      <alignment horizontal="right"/>
    </xf>
    <xf numFmtId="168" fontId="21" fillId="0" borderId="0" xfId="0" applyFont="1" applyBorder="1" applyAlignment="1">
      <alignment horizontal="centerContinuous"/>
    </xf>
    <xf numFmtId="41" fontId="0" fillId="0" borderId="0" xfId="0" applyNumberFormat="1" applyFill="1" applyAlignment="1">
      <alignment/>
    </xf>
    <xf numFmtId="168" fontId="0" fillId="0" borderId="0" xfId="0" applyFill="1" applyBorder="1" applyAlignment="1">
      <alignment/>
    </xf>
    <xf numFmtId="168" fontId="0" fillId="0" borderId="0" xfId="0" applyFill="1" applyBorder="1" applyAlignment="1">
      <alignment horizontal="center"/>
    </xf>
    <xf numFmtId="168" fontId="0" fillId="0" borderId="0" xfId="0" applyFill="1" applyAlignment="1">
      <alignment horizontal="center"/>
    </xf>
    <xf numFmtId="168" fontId="0" fillId="0" borderId="0" xfId="0" applyFont="1" applyFill="1" applyBorder="1" applyAlignment="1">
      <alignment/>
    </xf>
    <xf numFmtId="168" fontId="0" fillId="0" borderId="0" xfId="0" applyFont="1" applyFill="1" applyBorder="1" applyAlignment="1">
      <alignment horizontal="right"/>
    </xf>
    <xf numFmtId="168" fontId="0" fillId="0" borderId="0" xfId="0" applyFill="1" applyBorder="1" applyAlignment="1">
      <alignment/>
    </xf>
    <xf numFmtId="168" fontId="0" fillId="0" borderId="0" xfId="0" applyFill="1" applyBorder="1" applyAlignment="1">
      <alignment horizontal="right"/>
    </xf>
    <xf numFmtId="171" fontId="7" fillId="0" borderId="0" xfId="0" applyNumberFormat="1" applyFont="1" applyFill="1" applyAlignment="1">
      <alignment horizontal="right"/>
    </xf>
    <xf numFmtId="168" fontId="19" fillId="0" borderId="0" xfId="0" applyNumberFormat="1" applyFont="1" applyFill="1" applyAlignment="1">
      <alignment horizontal="right"/>
    </xf>
    <xf numFmtId="168" fontId="43" fillId="0" borderId="0" xfId="0" applyFont="1" applyBorder="1" applyAlignment="1">
      <alignment vertical="top"/>
    </xf>
    <xf numFmtId="168" fontId="44" fillId="0" borderId="0" xfId="0" applyFont="1" applyBorder="1" applyAlignment="1">
      <alignment/>
    </xf>
    <xf numFmtId="168" fontId="0" fillId="0" borderId="0" xfId="0" applyFont="1" applyAlignment="1">
      <alignment wrapText="1"/>
    </xf>
    <xf numFmtId="1" fontId="26" fillId="0" borderId="0" xfId="0" applyNumberFormat="1" applyFont="1" applyFill="1" applyAlignment="1">
      <alignment horizontal="center"/>
    </xf>
    <xf numFmtId="1" fontId="26" fillId="0" borderId="0" xfId="0" applyNumberFormat="1" applyFont="1" applyFill="1" applyAlignment="1">
      <alignment horizontal="right"/>
    </xf>
    <xf numFmtId="181" fontId="26" fillId="0" borderId="0" xfId="15" applyNumberFormat="1" applyFont="1" applyAlignment="1">
      <alignment horizontal="center"/>
    </xf>
    <xf numFmtId="181" fontId="26" fillId="0" borderId="0" xfId="15" applyNumberFormat="1" applyFont="1" applyFill="1" applyAlignment="1">
      <alignment horizontal="center"/>
    </xf>
    <xf numFmtId="171" fontId="7" fillId="0" borderId="4" xfId="22" applyNumberFormat="1" applyFont="1" applyFill="1" applyBorder="1" applyAlignment="1">
      <alignment/>
    </xf>
    <xf numFmtId="171" fontId="7" fillId="0" borderId="0" xfId="22" applyNumberFormat="1" applyFont="1" applyFill="1" applyAlignment="1">
      <alignment horizontal="right"/>
    </xf>
    <xf numFmtId="171" fontId="7" fillId="0" borderId="0" xfId="0" applyNumberFormat="1" applyFont="1" applyFill="1" applyAlignment="1">
      <alignment/>
    </xf>
    <xf numFmtId="168" fontId="45" fillId="0" borderId="0" xfId="0" applyFont="1" applyAlignment="1">
      <alignment/>
    </xf>
    <xf numFmtId="168" fontId="46" fillId="0" borderId="0" xfId="0" applyFont="1" applyAlignment="1">
      <alignment/>
    </xf>
    <xf numFmtId="168" fontId="4" fillId="0" borderId="3" xfId="0" applyFont="1" applyBorder="1" applyAlignment="1">
      <alignment/>
    </xf>
    <xf numFmtId="168" fontId="4" fillId="0" borderId="3" xfId="0" applyFont="1" applyBorder="1" applyAlignment="1">
      <alignment horizontal="right"/>
    </xf>
    <xf numFmtId="168" fontId="4" fillId="0" borderId="3" xfId="0" applyFont="1" applyFill="1" applyBorder="1" applyAlignment="1">
      <alignment/>
    </xf>
    <xf numFmtId="168" fontId="17" fillId="0" borderId="0" xfId="0" applyFont="1" applyBorder="1" applyAlignment="1">
      <alignment horizontal="left"/>
    </xf>
    <xf numFmtId="168" fontId="7" fillId="0" borderId="0" xfId="0" applyFont="1" applyBorder="1" applyAlignment="1">
      <alignment horizontal="left"/>
    </xf>
    <xf numFmtId="168" fontId="17" fillId="0" borderId="5" xfId="0" applyFont="1" applyBorder="1" applyAlignment="1">
      <alignment vertical="center"/>
    </xf>
    <xf numFmtId="168" fontId="17" fillId="0" borderId="5" xfId="0" applyFont="1" applyBorder="1" applyAlignment="1">
      <alignment horizontal="center"/>
    </xf>
    <xf numFmtId="168" fontId="1" fillId="0" borderId="5" xfId="0" applyFont="1" applyBorder="1" applyAlignment="1">
      <alignment/>
    </xf>
    <xf numFmtId="168" fontId="15" fillId="0" borderId="5" xfId="0" applyFont="1" applyBorder="1" applyAlignment="1">
      <alignment horizontal="center"/>
    </xf>
    <xf numFmtId="168" fontId="15" fillId="0" borderId="5" xfId="0" applyFont="1" applyBorder="1" applyAlignment="1">
      <alignment horizontal="right" vertical="center"/>
    </xf>
    <xf numFmtId="168" fontId="15" fillId="0" borderId="5" xfId="0" applyFont="1" applyFill="1" applyBorder="1" applyAlignment="1">
      <alignment horizontal="right" vertical="center"/>
    </xf>
    <xf numFmtId="168" fontId="17" fillId="0" borderId="5" xfId="0" applyFont="1" applyBorder="1" applyAlignment="1">
      <alignment/>
    </xf>
    <xf numFmtId="168" fontId="10" fillId="0" borderId="5" xfId="0" applyFont="1" applyBorder="1" applyAlignment="1">
      <alignment/>
    </xf>
    <xf numFmtId="168" fontId="21" fillId="0" borderId="5" xfId="0" applyFont="1" applyBorder="1" applyAlignment="1">
      <alignment vertical="center"/>
    </xf>
    <xf numFmtId="168" fontId="0" fillId="0" borderId="5" xfId="0" applyFont="1" applyBorder="1" applyAlignment="1">
      <alignment/>
    </xf>
    <xf numFmtId="168" fontId="17" fillId="0" borderId="5" xfId="0" applyFont="1" applyBorder="1" applyAlignment="1" quotePrefix="1">
      <alignment horizontal="center"/>
    </xf>
    <xf numFmtId="168" fontId="0" fillId="0" borderId="0" xfId="0" applyFont="1" applyAlignment="1">
      <alignment/>
    </xf>
    <xf numFmtId="171" fontId="0" fillId="0" borderId="0" xfId="0" applyNumberFormat="1" applyFont="1" applyAlignment="1">
      <alignment horizontal="right"/>
    </xf>
    <xf numFmtId="168" fontId="7" fillId="0" borderId="3" xfId="0" applyFont="1" applyBorder="1" applyAlignment="1">
      <alignment/>
    </xf>
    <xf numFmtId="168" fontId="0" fillId="0" borderId="3" xfId="0" applyFont="1" applyBorder="1" applyAlignment="1">
      <alignment/>
    </xf>
    <xf numFmtId="3" fontId="7" fillId="0" borderId="3" xfId="0" applyNumberFormat="1" applyFont="1" applyBorder="1" applyAlignment="1">
      <alignment horizontal="right"/>
    </xf>
    <xf numFmtId="3" fontId="7" fillId="0" borderId="3" xfId="0" applyNumberFormat="1" applyFont="1" applyFill="1" applyBorder="1" applyAlignment="1">
      <alignment horizontal="right"/>
    </xf>
    <xf numFmtId="168" fontId="17" fillId="0" borderId="0" xfId="0" applyFont="1" applyBorder="1" applyAlignment="1">
      <alignment vertical="top"/>
    </xf>
    <xf numFmtId="168" fontId="0" fillId="0" borderId="0" xfId="0" applyFont="1" applyBorder="1" applyAlignment="1">
      <alignment/>
    </xf>
    <xf numFmtId="168" fontId="13" fillId="0" borderId="5" xfId="0" applyFont="1" applyBorder="1" applyAlignment="1">
      <alignment wrapText="1"/>
    </xf>
    <xf numFmtId="168" fontId="0" fillId="0" borderId="0" xfId="0" applyFont="1" applyAlignment="1">
      <alignment wrapText="1"/>
    </xf>
    <xf numFmtId="3" fontId="7" fillId="0" borderId="0" xfId="0" applyNumberFormat="1" applyFont="1" applyFill="1" applyAlignment="1">
      <alignment/>
    </xf>
    <xf numFmtId="174" fontId="7" fillId="0" borderId="0" xfId="0" applyNumberFormat="1" applyFont="1" applyFill="1" applyAlignment="1">
      <alignment/>
    </xf>
    <xf numFmtId="171" fontId="24" fillId="0" borderId="0" xfId="0" applyNumberFormat="1" applyFont="1" applyFill="1" applyAlignment="1">
      <alignment/>
    </xf>
    <xf numFmtId="168" fontId="0" fillId="0" borderId="0" xfId="0" applyFont="1" applyAlignment="1">
      <alignment/>
    </xf>
    <xf numFmtId="3" fontId="7" fillId="0" borderId="0" xfId="0" applyNumberFormat="1" applyFont="1" applyAlignment="1">
      <alignment/>
    </xf>
    <xf numFmtId="171" fontId="7" fillId="0" borderId="0" xfId="0" applyNumberFormat="1" applyFont="1" applyFill="1" applyAlignment="1">
      <alignment/>
    </xf>
    <xf numFmtId="168" fontId="26" fillId="0" borderId="0" xfId="0" applyFont="1" applyAlignment="1">
      <alignment horizontal="left"/>
    </xf>
    <xf numFmtId="168" fontId="7" fillId="0" borderId="0" xfId="0" applyFont="1" applyAlignment="1">
      <alignment horizontal="left"/>
    </xf>
    <xf numFmtId="174" fontId="24" fillId="0" borderId="0" xfId="0" applyNumberFormat="1" applyFont="1" applyFill="1" applyAlignment="1">
      <alignment/>
    </xf>
    <xf numFmtId="3" fontId="24" fillId="0" borderId="0" xfId="0" applyNumberFormat="1" applyFont="1" applyFill="1" applyAlignment="1">
      <alignment/>
    </xf>
    <xf numFmtId="174" fontId="24" fillId="0" borderId="0" xfId="0" applyNumberFormat="1" applyFont="1" applyFill="1" applyAlignment="1">
      <alignment/>
    </xf>
    <xf numFmtId="3" fontId="24" fillId="0" borderId="0" xfId="0" applyNumberFormat="1" applyFont="1" applyAlignment="1">
      <alignment/>
    </xf>
    <xf numFmtId="171" fontId="24" fillId="0" borderId="0" xfId="0" applyNumberFormat="1" applyFont="1" applyFill="1" applyAlignment="1">
      <alignment/>
    </xf>
    <xf numFmtId="174" fontId="19" fillId="0" borderId="0" xfId="22" applyNumberFormat="1" applyFont="1" applyFill="1" applyAlignment="1">
      <alignment/>
    </xf>
    <xf numFmtId="168" fontId="2" fillId="0" borderId="0" xfId="0" applyFont="1" applyBorder="1" applyAlignment="1">
      <alignment horizontal="left"/>
    </xf>
    <xf numFmtId="168" fontId="7" fillId="0" borderId="3" xfId="0" applyFont="1" applyBorder="1" applyAlignment="1">
      <alignment/>
    </xf>
    <xf numFmtId="168" fontId="0" fillId="0" borderId="3" xfId="0" applyFont="1" applyBorder="1" applyAlignment="1">
      <alignment/>
    </xf>
    <xf numFmtId="171" fontId="0" fillId="0" borderId="0" xfId="0" applyNumberFormat="1" applyFont="1" applyBorder="1" applyAlignment="1">
      <alignment horizontal="right"/>
    </xf>
    <xf numFmtId="171" fontId="0" fillId="0" borderId="0" xfId="0" applyNumberFormat="1" applyFont="1" applyAlignment="1">
      <alignment/>
    </xf>
    <xf numFmtId="168" fontId="7" fillId="0" borderId="5" xfId="0" applyFont="1" applyBorder="1" applyAlignment="1">
      <alignment/>
    </xf>
    <xf numFmtId="168" fontId="0" fillId="0" borderId="5" xfId="0" applyFont="1" applyBorder="1" applyAlignment="1">
      <alignment/>
    </xf>
    <xf numFmtId="168" fontId="17" fillId="0" borderId="5" xfId="0" applyFont="1" applyBorder="1" applyAlignment="1">
      <alignment horizontal="right"/>
    </xf>
    <xf numFmtId="168" fontId="7" fillId="0" borderId="2" xfId="0" applyFont="1" applyBorder="1" applyAlignment="1">
      <alignment/>
    </xf>
    <xf numFmtId="168" fontId="7" fillId="0" borderId="2" xfId="0" applyFont="1" applyBorder="1" applyAlignment="1">
      <alignment horizontal="left"/>
    </xf>
    <xf numFmtId="168" fontId="17" fillId="0" borderId="3" xfId="0" applyFont="1" applyBorder="1" applyAlignment="1">
      <alignment/>
    </xf>
    <xf numFmtId="168" fontId="7" fillId="0" borderId="3" xfId="0" applyFont="1" applyBorder="1" applyAlignment="1">
      <alignment vertical="top" wrapText="1"/>
    </xf>
    <xf numFmtId="168" fontId="7" fillId="0" borderId="3" xfId="0" applyFont="1" applyBorder="1" applyAlignment="1">
      <alignment horizontal="left" vertical="top" wrapText="1" indent="1"/>
    </xf>
    <xf numFmtId="168" fontId="17" fillId="0" borderId="0" xfId="0" applyFont="1" applyBorder="1" applyAlignment="1">
      <alignment/>
    </xf>
    <xf numFmtId="168" fontId="17" fillId="0" borderId="0" xfId="0" applyFont="1" applyBorder="1" applyAlignment="1">
      <alignment horizontal="right"/>
    </xf>
    <xf numFmtId="168" fontId="17" fillId="0" borderId="0" xfId="0" applyFont="1" applyBorder="1" applyAlignment="1">
      <alignment horizontal="center"/>
    </xf>
    <xf numFmtId="168" fontId="17" fillId="0" borderId="0" xfId="0" applyFont="1" applyFill="1" applyBorder="1" applyAlignment="1">
      <alignment horizontal="center"/>
    </xf>
    <xf numFmtId="168" fontId="7" fillId="0" borderId="3" xfId="0" applyFont="1" applyBorder="1" applyAlignment="1">
      <alignment horizontal="center" vertical="top" wrapText="1"/>
    </xf>
    <xf numFmtId="171" fontId="7" fillId="0" borderId="3" xfId="0" applyNumberFormat="1" applyFont="1" applyBorder="1" applyAlignment="1">
      <alignment horizontal="right"/>
    </xf>
    <xf numFmtId="168" fontId="17" fillId="0" borderId="5" xfId="0" applyFont="1" applyFill="1" applyBorder="1" applyAlignment="1">
      <alignment horizontal="center"/>
    </xf>
    <xf numFmtId="168" fontId="7" fillId="0" borderId="3" xfId="0" applyFont="1" applyFill="1" applyBorder="1" applyAlignment="1">
      <alignment horizontal="right"/>
    </xf>
    <xf numFmtId="168" fontId="14" fillId="0" borderId="0" xfId="0" applyFont="1" applyBorder="1" applyAlignment="1">
      <alignment horizontal="left"/>
    </xf>
    <xf numFmtId="168" fontId="0" fillId="0" borderId="5" xfId="0" applyBorder="1" applyAlignment="1">
      <alignment/>
    </xf>
    <xf numFmtId="168" fontId="0" fillId="0" borderId="5" xfId="0" applyFont="1" applyBorder="1" applyAlignment="1">
      <alignment/>
    </xf>
    <xf numFmtId="168" fontId="17" fillId="0" borderId="5" xfId="0" applyFont="1" applyFill="1" applyBorder="1" applyAlignment="1">
      <alignment horizontal="right"/>
    </xf>
    <xf numFmtId="168" fontId="0" fillId="0" borderId="0" xfId="0" applyFont="1" applyFill="1" applyAlignment="1">
      <alignment/>
    </xf>
    <xf numFmtId="168" fontId="7" fillId="0" borderId="3" xfId="0" applyFont="1" applyBorder="1" applyAlignment="1">
      <alignment horizontal="right"/>
    </xf>
    <xf numFmtId="168" fontId="7" fillId="0" borderId="3"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6" fillId="0" borderId="0" xfId="0" applyNumberFormat="1" applyFont="1" applyAlignment="1">
      <alignment horizontal="center"/>
    </xf>
    <xf numFmtId="1" fontId="7" fillId="0" borderId="0" xfId="21" applyNumberFormat="1" applyFont="1" applyAlignment="1">
      <alignment horizontal="center"/>
      <protection/>
    </xf>
    <xf numFmtId="168" fontId="7" fillId="0" borderId="0" xfId="21" applyFont="1" applyAlignment="1">
      <alignment horizontal="center"/>
      <protection/>
    </xf>
    <xf numFmtId="168" fontId="7" fillId="0" borderId="3" xfId="0" applyFont="1" applyBorder="1" applyAlignment="1">
      <alignment horizontal="center"/>
    </xf>
    <xf numFmtId="168" fontId="13" fillId="0" borderId="0" xfId="0" applyFont="1" applyBorder="1" applyAlignment="1">
      <alignment/>
    </xf>
    <xf numFmtId="168" fontId="17" fillId="0" borderId="5" xfId="0" applyFont="1" applyFill="1" applyBorder="1" applyAlignment="1">
      <alignment/>
    </xf>
    <xf numFmtId="3" fontId="22" fillId="0" borderId="3" xfId="0" applyNumberFormat="1" applyFont="1" applyBorder="1" applyAlignment="1">
      <alignment horizontal="right"/>
    </xf>
    <xf numFmtId="3" fontId="22" fillId="0" borderId="3" xfId="0" applyNumberFormat="1" applyFont="1" applyFill="1" applyBorder="1" applyAlignment="1">
      <alignment horizontal="right"/>
    </xf>
    <xf numFmtId="168" fontId="24" fillId="0" borderId="3" xfId="0" applyFont="1" applyBorder="1" applyAlignment="1">
      <alignment horizontal="right"/>
    </xf>
    <xf numFmtId="168" fontId="21" fillId="0" borderId="5" xfId="0" applyFont="1" applyBorder="1" applyAlignment="1">
      <alignment horizontal="center"/>
    </xf>
    <xf numFmtId="168" fontId="7" fillId="0" borderId="3" xfId="0" applyFont="1" applyFill="1" applyBorder="1" applyAlignment="1">
      <alignment/>
    </xf>
    <xf numFmtId="168" fontId="17" fillId="0" borderId="3" xfId="0" applyFont="1" applyFill="1" applyBorder="1" applyAlignment="1">
      <alignment/>
    </xf>
    <xf numFmtId="168" fontId="27" fillId="0" borderId="3" xfId="0" applyFont="1" applyFill="1" applyBorder="1" applyAlignment="1">
      <alignment/>
    </xf>
    <xf numFmtId="168" fontId="7" fillId="0" borderId="0" xfId="0" applyFont="1" applyAlignment="1">
      <alignment horizontal="left"/>
    </xf>
    <xf numFmtId="49" fontId="17" fillId="0" borderId="5" xfId="0" applyNumberFormat="1" applyFont="1" applyBorder="1" applyAlignment="1">
      <alignment horizontal="right"/>
    </xf>
    <xf numFmtId="168" fontId="24" fillId="0" borderId="3" xfId="0" applyFont="1" applyFill="1" applyBorder="1" applyAlignment="1">
      <alignment/>
    </xf>
    <xf numFmtId="168" fontId="0" fillId="0" borderId="2" xfId="0" applyBorder="1" applyAlignment="1">
      <alignment/>
    </xf>
    <xf numFmtId="168" fontId="21" fillId="0" borderId="2" xfId="0" applyFont="1" applyBorder="1" applyAlignment="1">
      <alignment horizontal="center"/>
    </xf>
    <xf numFmtId="168" fontId="21" fillId="0" borderId="2" xfId="0" applyFont="1" applyBorder="1" applyAlignment="1">
      <alignment horizontal="centerContinuous"/>
    </xf>
    <xf numFmtId="168" fontId="0" fillId="0" borderId="3" xfId="0" applyBorder="1" applyAlignment="1">
      <alignment/>
    </xf>
    <xf numFmtId="168" fontId="21" fillId="0" borderId="3" xfId="0" applyFont="1" applyBorder="1" applyAlignment="1">
      <alignment horizontal="center"/>
    </xf>
    <xf numFmtId="168" fontId="21" fillId="0" borderId="3" xfId="0" applyFont="1" applyBorder="1" applyAlignment="1">
      <alignment horizontal="centerContinuous"/>
    </xf>
    <xf numFmtId="168" fontId="17" fillId="0" borderId="0" xfId="0" applyFont="1" applyBorder="1" applyAlignment="1">
      <alignment/>
    </xf>
    <xf numFmtId="168" fontId="21" fillId="0" borderId="3" xfId="0" applyFont="1" applyBorder="1" applyAlignment="1">
      <alignment/>
    </xf>
    <xf numFmtId="168" fontId="28" fillId="0" borderId="3" xfId="0" applyNumberFormat="1" applyFont="1" applyFill="1" applyBorder="1" applyAlignment="1">
      <alignment/>
    </xf>
    <xf numFmtId="41" fontId="0" fillId="0" borderId="3" xfId="0" applyNumberFormat="1" applyFill="1" applyBorder="1" applyAlignment="1">
      <alignment horizontal="right"/>
    </xf>
    <xf numFmtId="41" fontId="21" fillId="0" borderId="3" xfId="0" applyNumberFormat="1" applyFont="1" applyFill="1" applyBorder="1" applyAlignment="1">
      <alignment horizontal="right"/>
    </xf>
    <xf numFmtId="168" fontId="0" fillId="0" borderId="2"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4" fillId="0" borderId="0" xfId="0" applyFont="1" applyFill="1" applyBorder="1" applyAlignment="1">
      <alignment/>
    </xf>
    <xf numFmtId="168" fontId="0" fillId="0" borderId="0" xfId="0" applyAlignment="1" quotePrefix="1">
      <alignment/>
    </xf>
    <xf numFmtId="168" fontId="0" fillId="0" borderId="0" xfId="0" applyFont="1" applyFill="1" applyAlignment="1">
      <alignment/>
    </xf>
    <xf numFmtId="168" fontId="0" fillId="0" borderId="0" xfId="0" applyFont="1" applyFill="1" applyAlignment="1">
      <alignment/>
    </xf>
    <xf numFmtId="168" fontId="7" fillId="0" borderId="3" xfId="0" applyFont="1" applyFill="1" applyBorder="1" applyAlignment="1">
      <alignment vertical="top" wrapText="1"/>
    </xf>
    <xf numFmtId="168" fontId="7" fillId="0" borderId="3" xfId="0" applyFont="1" applyFill="1" applyBorder="1" applyAlignment="1">
      <alignment horizontal="center" vertical="top" wrapText="1"/>
    </xf>
    <xf numFmtId="168" fontId="7" fillId="0" borderId="3" xfId="0" applyFont="1" applyFill="1" applyBorder="1" applyAlignment="1">
      <alignment horizontal="left" vertical="top" wrapText="1" indent="1"/>
    </xf>
    <xf numFmtId="168" fontId="7" fillId="0" borderId="0" xfId="0" applyFont="1" applyFill="1" applyBorder="1" applyAlignment="1">
      <alignment vertical="top" wrapText="1"/>
    </xf>
    <xf numFmtId="169" fontId="7" fillId="0" borderId="0" xfId="0" applyNumberFormat="1" applyFont="1" applyFill="1" applyAlignment="1">
      <alignment/>
    </xf>
    <xf numFmtId="171" fontId="19" fillId="0" borderId="0" xfId="0" applyNumberFormat="1" applyFont="1" applyAlignment="1">
      <alignment/>
    </xf>
    <xf numFmtId="171" fontId="6" fillId="0" borderId="0" xfId="0" applyNumberFormat="1" applyFont="1" applyAlignment="1">
      <alignment/>
    </xf>
    <xf numFmtId="171" fontId="7" fillId="0" borderId="6" xfId="0" applyNumberFormat="1" applyFont="1" applyFill="1" applyBorder="1" applyAlignment="1" quotePrefix="1">
      <alignment horizontal="right"/>
    </xf>
    <xf numFmtId="171" fontId="9" fillId="0" borderId="0" xfId="0" applyNumberFormat="1" applyFont="1" applyFill="1" applyBorder="1" applyAlignment="1" quotePrefix="1">
      <alignment horizontal="right"/>
    </xf>
    <xf numFmtId="4" fontId="24" fillId="0" borderId="0" xfId="0" applyNumberFormat="1" applyFont="1" applyFill="1" applyAlignment="1">
      <alignment horizontal="right"/>
    </xf>
    <xf numFmtId="168" fontId="48" fillId="0" borderId="0" xfId="0" applyFont="1" applyAlignment="1">
      <alignment/>
    </xf>
    <xf numFmtId="168" fontId="5" fillId="0" borderId="0" xfId="0" applyFont="1" applyFill="1" applyAlignment="1">
      <alignment/>
    </xf>
    <xf numFmtId="168" fontId="6" fillId="0" borderId="3" xfId="0" applyFont="1" applyFill="1" applyBorder="1" applyAlignment="1">
      <alignment/>
    </xf>
    <xf numFmtId="3" fontId="0" fillId="0" borderId="0" xfId="0" applyNumberFormat="1" applyFont="1" applyFill="1" applyAlignment="1">
      <alignment/>
    </xf>
    <xf numFmtId="174" fontId="7" fillId="0" borderId="0" xfId="0" applyNumberFormat="1" applyFont="1" applyFill="1" applyAlignment="1">
      <alignment horizontal="right"/>
    </xf>
    <xf numFmtId="196" fontId="7" fillId="0" borderId="0" xfId="0" applyNumberFormat="1" applyFont="1" applyFill="1" applyAlignment="1">
      <alignment/>
    </xf>
    <xf numFmtId="181" fontId="0" fillId="0" borderId="0" xfId="15" applyNumberFormat="1" applyFill="1" applyAlignment="1">
      <alignment/>
    </xf>
    <xf numFmtId="168" fontId="0" fillId="0" borderId="0" xfId="0" applyFill="1" applyAlignment="1">
      <alignment/>
    </xf>
    <xf numFmtId="196" fontId="7" fillId="0" borderId="3" xfId="0" applyNumberFormat="1" applyFont="1" applyFill="1" applyBorder="1" applyAlignment="1">
      <alignment/>
    </xf>
    <xf numFmtId="168" fontId="7" fillId="0" borderId="0" xfId="0" applyFont="1" applyBorder="1" applyAlignment="1">
      <alignment vertical="top"/>
    </xf>
    <xf numFmtId="1" fontId="6" fillId="0" borderId="0" xfId="0" applyNumberFormat="1" applyFont="1" applyAlignment="1">
      <alignment/>
    </xf>
    <xf numFmtId="2" fontId="6" fillId="0" borderId="0" xfId="0" applyNumberFormat="1" applyFont="1" applyAlignment="1">
      <alignment/>
    </xf>
    <xf numFmtId="168" fontId="0" fillId="0" borderId="0" xfId="0" applyFont="1" applyFill="1" applyAlignment="1">
      <alignment/>
    </xf>
    <xf numFmtId="168" fontId="0" fillId="0" borderId="3" xfId="0" applyFont="1" applyBorder="1" applyAlignment="1">
      <alignment/>
    </xf>
    <xf numFmtId="168" fontId="0" fillId="0" borderId="0" xfId="0" applyFont="1" applyFill="1" applyBorder="1" applyAlignment="1">
      <alignment/>
    </xf>
    <xf numFmtId="168" fontId="0" fillId="0" borderId="3" xfId="0" applyFont="1" applyFill="1" applyBorder="1" applyAlignment="1">
      <alignment/>
    </xf>
    <xf numFmtId="168" fontId="14" fillId="0" borderId="5" xfId="0" applyFont="1" applyBorder="1" applyAlignment="1">
      <alignment horizontal="center" vertical="center" wrapText="1"/>
    </xf>
    <xf numFmtId="168" fontId="10" fillId="0" borderId="5" xfId="0" applyFont="1" applyBorder="1" applyAlignment="1">
      <alignment/>
    </xf>
    <xf numFmtId="168" fontId="10" fillId="0" borderId="5" xfId="0" applyFont="1" applyBorder="1" applyAlignment="1">
      <alignment wrapText="1"/>
    </xf>
    <xf numFmtId="168" fontId="28" fillId="0" borderId="3" xfId="0" applyNumberFormat="1" applyFont="1" applyFill="1" applyBorder="1" applyAlignment="1">
      <alignment horizontal="center"/>
    </xf>
    <xf numFmtId="168" fontId="28" fillId="0" borderId="2" xfId="0" applyNumberFormat="1" applyFont="1" applyFill="1" applyBorder="1" applyAlignment="1">
      <alignment horizontal="center"/>
    </xf>
    <xf numFmtId="168" fontId="0" fillId="0" borderId="2" xfId="0" applyFill="1" applyBorder="1" applyAlignment="1">
      <alignment/>
    </xf>
    <xf numFmtId="168" fontId="28" fillId="0" borderId="0" xfId="0" applyNumberFormat="1" applyFont="1" applyFill="1" applyBorder="1" applyAlignment="1">
      <alignment horizontal="center"/>
    </xf>
    <xf numFmtId="168" fontId="0" fillId="0" borderId="0" xfId="0" applyFill="1" applyBorder="1" applyAlignment="1">
      <alignment/>
    </xf>
    <xf numFmtId="168" fontId="0" fillId="0" borderId="0" xfId="0"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
          <c:w val="0.9705"/>
          <c:h val="0.921"/>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7.1-7.2'!$B$58:$L$58</c:f>
              <c:strCache>
                <c:ptCount val="11"/>
                <c:pt idx="0">
                  <c:v>99-00</c:v>
                </c:pt>
                <c:pt idx="1">
                  <c:v>00-01</c:v>
                </c:pt>
                <c:pt idx="2">
                  <c:v>01-02</c:v>
                </c:pt>
                <c:pt idx="3">
                  <c:v>02-03</c:v>
                </c:pt>
                <c:pt idx="4">
                  <c:v>03-04</c:v>
                </c:pt>
                <c:pt idx="5">
                  <c:v>04-05</c:v>
                </c:pt>
                <c:pt idx="6">
                  <c:v>05-06</c:v>
                </c:pt>
                <c:pt idx="7">
                  <c:v>06-07</c:v>
                </c:pt>
                <c:pt idx="8">
                  <c:v>07-08</c:v>
                </c:pt>
                <c:pt idx="9">
                  <c:v>08-09</c:v>
                </c:pt>
                <c:pt idx="10">
                  <c:v>09-10</c:v>
                </c:pt>
              </c:strCache>
            </c:strRef>
          </c:cat>
          <c:val>
            <c:numRef>
              <c:f>'Fig 7.1-7.2'!$B$59:$K$59</c:f>
              <c:numCache>
                <c:ptCount val="10"/>
                <c:pt idx="0">
                  <c:v>64.88426100000001</c:v>
                </c:pt>
                <c:pt idx="1">
                  <c:v>64.787857</c:v>
                </c:pt>
                <c:pt idx="2">
                  <c:v>64.568997</c:v>
                </c:pt>
                <c:pt idx="3">
                  <c:v>61.35653899999999</c:v>
                </c:pt>
                <c:pt idx="4">
                  <c:v>66.05241674</c:v>
                </c:pt>
                <c:pt idx="5">
                  <c:v>72.92241839999998</c:v>
                </c:pt>
                <c:pt idx="6">
                  <c:v>78.11976489999999</c:v>
                </c:pt>
                <c:pt idx="7">
                  <c:v>79.48610208</c:v>
                </c:pt>
                <c:pt idx="8">
                  <c:v>87.71959802999999</c:v>
                </c:pt>
                <c:pt idx="9">
                  <c:v>84.50230939366983</c:v>
                </c:pt>
              </c:numCache>
            </c:numRef>
          </c:val>
          <c:smooth val="0"/>
        </c:ser>
        <c:ser>
          <c:idx val="1"/>
          <c:order val="1"/>
          <c:tx>
            <c:strRef>
              <c:f>'Fig 7.1-7.2'!$A$61</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7.1-7.2'!$B$58:$L$58</c:f>
              <c:strCache>
                <c:ptCount val="11"/>
                <c:pt idx="0">
                  <c:v>99-00</c:v>
                </c:pt>
                <c:pt idx="1">
                  <c:v>00-01</c:v>
                </c:pt>
                <c:pt idx="2">
                  <c:v>01-02</c:v>
                </c:pt>
                <c:pt idx="3">
                  <c:v>02-03</c:v>
                </c:pt>
                <c:pt idx="4">
                  <c:v>03-04</c:v>
                </c:pt>
                <c:pt idx="5">
                  <c:v>04-05</c:v>
                </c:pt>
                <c:pt idx="6">
                  <c:v>05-06</c:v>
                </c:pt>
                <c:pt idx="7">
                  <c:v>06-07</c:v>
                </c:pt>
                <c:pt idx="8">
                  <c:v>07-08</c:v>
                </c:pt>
                <c:pt idx="9">
                  <c:v>08-09</c:v>
                </c:pt>
                <c:pt idx="10">
                  <c:v>09-10</c:v>
                </c:pt>
              </c:strCache>
            </c:strRef>
          </c:cat>
          <c:val>
            <c:numRef>
              <c:f>'Fig 7.1-7.2'!$B$61:$K$61</c:f>
              <c:numCache>
                <c:ptCount val="10"/>
                <c:pt idx="0">
                  <c:v>238.5604980943168</c:v>
                </c:pt>
                <c:pt idx="1">
                  <c:v>231.16108013623017</c:v>
                </c:pt>
                <c:pt idx="2">
                  <c:v>238.35119935693015</c:v>
                </c:pt>
                <c:pt idx="3">
                  <c:v>233.82264514971627</c:v>
                </c:pt>
                <c:pt idx="4">
                  <c:v>246.11063620275786</c:v>
                </c:pt>
                <c:pt idx="5">
                  <c:v>260.6936599928227</c:v>
                </c:pt>
                <c:pt idx="6">
                  <c:v>261.56375</c:v>
                </c:pt>
                <c:pt idx="7">
                  <c:v>269.3747488743059</c:v>
                </c:pt>
                <c:pt idx="8">
                  <c:v>306.6884292082862</c:v>
                </c:pt>
                <c:pt idx="9">
                  <c:v>307.873298725592</c:v>
                </c:pt>
              </c:numCache>
            </c:numRef>
          </c:val>
          <c:smooth val="0"/>
        </c:ser>
        <c:ser>
          <c:idx val="2"/>
          <c:order val="2"/>
          <c:tx>
            <c:strRef>
              <c:f>'Fig 7.1-7.2'!$A$60</c:f>
              <c:strCache>
                <c:ptCount val="1"/>
                <c:pt idx="0">
                  <c:v>Scotrail pasengers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7.1-7.2'!$B$58:$L$58</c:f>
              <c:strCache>
                <c:ptCount val="11"/>
                <c:pt idx="0">
                  <c:v>99-00</c:v>
                </c:pt>
                <c:pt idx="1">
                  <c:v>00-01</c:v>
                </c:pt>
                <c:pt idx="2">
                  <c:v>01-02</c:v>
                </c:pt>
                <c:pt idx="3">
                  <c:v>02-03</c:v>
                </c:pt>
                <c:pt idx="4">
                  <c:v>03-04</c:v>
                </c:pt>
                <c:pt idx="5">
                  <c:v>04-05</c:v>
                </c:pt>
                <c:pt idx="6">
                  <c:v>05-06</c:v>
                </c:pt>
                <c:pt idx="7">
                  <c:v>06-07</c:v>
                </c:pt>
                <c:pt idx="8">
                  <c:v>07-08</c:v>
                </c:pt>
                <c:pt idx="9">
                  <c:v>08-09</c:v>
                </c:pt>
                <c:pt idx="10">
                  <c:v>09-10</c:v>
                </c:pt>
              </c:strCache>
            </c:strRef>
          </c:cat>
          <c:val>
            <c:numRef>
              <c:f>'Fig 7.1-7.2'!$B$60:$L$60</c:f>
              <c:numCache>
                <c:ptCount val="11"/>
                <c:pt idx="0">
                  <c:v>61.721</c:v>
                </c:pt>
                <c:pt idx="1">
                  <c:v>63.15800000000001</c:v>
                </c:pt>
                <c:pt idx="2">
                  <c:v>60.746182</c:v>
                </c:pt>
                <c:pt idx="3">
                  <c:v>57.38</c:v>
                </c:pt>
                <c:pt idx="4">
                  <c:v>62.32</c:v>
                </c:pt>
                <c:pt idx="5">
                  <c:v>68.74</c:v>
                </c:pt>
                <c:pt idx="6">
                  <c:v>75.13</c:v>
                </c:pt>
                <c:pt idx="7">
                  <c:v>77.289</c:v>
                </c:pt>
                <c:pt idx="8">
                  <c:v>81.34</c:v>
                </c:pt>
                <c:pt idx="9">
                  <c:v>76.4</c:v>
                </c:pt>
                <c:pt idx="10">
                  <c:v>76.9</c:v>
                </c:pt>
              </c:numCache>
            </c:numRef>
          </c:val>
          <c:smooth val="0"/>
        </c:ser>
        <c:axId val="53341973"/>
        <c:axId val="10315710"/>
      </c:lineChart>
      <c:catAx>
        <c:axId val="53341973"/>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ln>
        </c:spPr>
        <c:crossAx val="10315710"/>
        <c:crosses val="autoZero"/>
        <c:auto val="0"/>
        <c:lblOffset val="100"/>
        <c:noMultiLvlLbl val="0"/>
      </c:catAx>
      <c:valAx>
        <c:axId val="10315710"/>
        <c:scaling>
          <c:orientation val="minMax"/>
          <c:max val="340"/>
          <c:min val="0"/>
        </c:scaling>
        <c:axPos val="l"/>
        <c:title>
          <c:tx>
            <c:rich>
              <a:bodyPr vert="horz" rot="-5400000" anchor="ctr"/>
              <a:lstStyle/>
              <a:p>
                <a:pPr algn="ctr">
                  <a:defRPr/>
                </a:pPr>
                <a:r>
                  <a:rPr lang="en-US"/>
                  <a:t>Million</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53341973"/>
        <c:crossesAt val="1"/>
        <c:crossBetween val="midCat"/>
        <c:dispUnits/>
        <c:majorUnit val="20"/>
      </c:valAx>
      <c:spPr>
        <a:noFill/>
        <a:ln w="3175">
          <a:solidFill>
            <a:srgbClr val="C0C0C0"/>
          </a:solidFill>
        </a:ln>
      </c:spPr>
    </c:plotArea>
    <c:legend>
      <c:legendPos val="b"/>
      <c:layout>
        <c:manualLayout>
          <c:xMode val="edge"/>
          <c:yMode val="edge"/>
          <c:x val="0.08175"/>
          <c:y val="0.94025"/>
        </c:manualLayout>
      </c:layout>
      <c:overlay val="0"/>
      <c:spPr>
        <a:ln w="3175">
          <a:solidFill>
            <a:srgbClr val="C0C0C0"/>
          </a:solidFill>
        </a:ln>
      </c:spPr>
    </c:legend>
    <c:plotVisOnly val="1"/>
    <c:dispBlanksAs val="gap"/>
    <c:showDLblsOverMax val="0"/>
  </c:chart>
  <c:spPr>
    <a:ln w="3175">
      <a:noFill/>
    </a:ln>
  </c:spPr>
  <c:txPr>
    <a:bodyPr vert="horz" rot="0"/>
    <a:lstStyle/>
    <a:p>
      <a:pPr>
        <a:defRPr lang="en-US" cap="none" sz="12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785"/>
          <c:w val="0.95375"/>
          <c:h val="0.90775"/>
        </c:manualLayout>
      </c:layout>
      <c:lineChart>
        <c:grouping val="standard"/>
        <c:varyColors val="0"/>
        <c:ser>
          <c:idx val="0"/>
          <c:order val="0"/>
          <c:tx>
            <c:strRef>
              <c:f>'Fig 7.1-7.2'!$A$67</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7.1-7.2'!$B$66:$M$66</c:f>
              <c:strCache>
                <c:ptCount val="12"/>
                <c:pt idx="0">
                  <c:v>98-99</c:v>
                </c:pt>
                <c:pt idx="1">
                  <c:v>99-00</c:v>
                </c:pt>
                <c:pt idx="2">
                  <c:v>00-01</c:v>
                </c:pt>
                <c:pt idx="3">
                  <c:v>01-02</c:v>
                </c:pt>
                <c:pt idx="4">
                  <c:v>02-03</c:v>
                </c:pt>
                <c:pt idx="5">
                  <c:v>03-04</c:v>
                </c:pt>
                <c:pt idx="6">
                  <c:v>04-05</c:v>
                </c:pt>
                <c:pt idx="7">
                  <c:v>05-06</c:v>
                </c:pt>
                <c:pt idx="8">
                  <c:v>06-07</c:v>
                </c:pt>
                <c:pt idx="9">
                  <c:v>07-08</c:v>
                </c:pt>
                <c:pt idx="10">
                  <c:v>08-09</c:v>
                </c:pt>
              </c:strCache>
            </c:strRef>
          </c:cat>
          <c:val>
            <c:numRef>
              <c:f>'Fig 7.1-7.2'!$B$67:$M$67</c:f>
              <c:numCache>
                <c:ptCount val="12"/>
                <c:pt idx="0">
                  <c:v>7.691955999999999</c:v>
                </c:pt>
                <c:pt idx="1">
                  <c:v>8.235079</c:v>
                </c:pt>
                <c:pt idx="2">
                  <c:v>8.2473</c:v>
                </c:pt>
                <c:pt idx="3">
                  <c:v>9.570161</c:v>
                </c:pt>
                <c:pt idx="4">
                  <c:v>9.119996</c:v>
                </c:pt>
                <c:pt idx="5">
                  <c:v>8.318532000000001</c:v>
                </c:pt>
                <c:pt idx="6">
                  <c:v>11.25</c:v>
                </c:pt>
                <c:pt idx="7">
                  <c:v>14.32</c:v>
                </c:pt>
                <c:pt idx="8">
                  <c:v>12.959999999999999</c:v>
                </c:pt>
                <c:pt idx="9">
                  <c:v>11.35</c:v>
                </c:pt>
                <c:pt idx="10">
                  <c:v>10.36</c:v>
                </c:pt>
              </c:numCache>
            </c:numRef>
          </c:val>
          <c:smooth val="0"/>
        </c:ser>
        <c:axId val="25732527"/>
        <c:axId val="30266152"/>
      </c:lineChart>
      <c:catAx>
        <c:axId val="25732527"/>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ln>
        </c:spPr>
        <c:crossAx val="30266152"/>
        <c:crosses val="autoZero"/>
        <c:auto val="1"/>
        <c:lblOffset val="100"/>
        <c:noMultiLvlLbl val="0"/>
      </c:catAx>
      <c:valAx>
        <c:axId val="30266152"/>
        <c:scaling>
          <c:orientation val="minMax"/>
        </c:scaling>
        <c:axPos val="l"/>
        <c:title>
          <c:tx>
            <c:rich>
              <a:bodyPr vert="horz" rot="-5400000" anchor="ctr"/>
              <a:lstStyle/>
              <a:p>
                <a:pPr algn="ctr">
                  <a:defRPr/>
                </a:pPr>
                <a:r>
                  <a:rPr lang="en-US"/>
                  <a:t>Million tonnes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25732527"/>
        <c:crossesAt val="1"/>
        <c:crossBetween val="midCat"/>
        <c:dispUnits/>
      </c:valAx>
      <c:spPr>
        <a:solidFill>
          <a:srgbClr val="FFFFFF"/>
        </a:solidFill>
        <a:ln w="3175">
          <a:solidFill>
            <a:srgbClr val="C0C0C0"/>
          </a:solidFill>
        </a:ln>
      </c:spPr>
    </c:plotArea>
    <c:plotVisOnly val="1"/>
    <c:dispBlanksAs val="gap"/>
    <c:showDLblsOverMax val="0"/>
  </c:chart>
  <c:spPr>
    <a:ln w="3175">
      <a:solidFill>
        <a:srgbClr val="FFFFFF"/>
      </a:solidFill>
    </a:ln>
  </c:spPr>
  <c:txPr>
    <a:bodyPr vert="horz" rot="0"/>
    <a:lstStyle/>
    <a:p>
      <a:pPr>
        <a:defRPr lang="en-US" cap="none" sz="12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ptCount val="10"/>
                <c:pt idx="0">
                  <c:v>1999-00</c:v>
                </c:pt>
                <c:pt idx="1">
                  <c:v>2000-01</c:v>
                </c:pt>
                <c:pt idx="2">
                  <c:v>2001-022</c:v>
                </c:pt>
                <c:pt idx="3">
                  <c:v>2002-032</c:v>
                </c:pt>
                <c:pt idx="4">
                  <c:v>2003-04</c:v>
                </c:pt>
                <c:pt idx="5">
                  <c:v>2004-05</c:v>
                </c:pt>
                <c:pt idx="6">
                  <c:v>2005-06</c:v>
                </c:pt>
                <c:pt idx="7">
                  <c:v>2006-07</c:v>
                </c:pt>
                <c:pt idx="8">
                  <c:v>2007-08</c:v>
                </c:pt>
                <c:pt idx="9">
                  <c:v>2008-09</c:v>
                </c:pt>
              </c:strCache>
            </c:strRef>
          </c:cat>
          <c:val>
            <c:numRef>
              <c:f>'compare with ScotRail'!$C$3:$L$3</c:f>
              <c:numCache>
                <c:ptCount val="10"/>
                <c:pt idx="0">
                  <c:v>62.13712400000001</c:v>
                </c:pt>
                <c:pt idx="1">
                  <c:v>62.296516</c:v>
                </c:pt>
                <c:pt idx="2">
                  <c:v>61.922545</c:v>
                </c:pt>
                <c:pt idx="3">
                  <c:v>58.91808399999999</c:v>
                </c:pt>
                <c:pt idx="4">
                  <c:v>63.53913074</c:v>
                </c:pt>
                <c:pt idx="5">
                  <c:v>70.46836239999999</c:v>
                </c:pt>
                <c:pt idx="6">
                  <c:v>75.4984659</c:v>
                </c:pt>
                <c:pt idx="7">
                  <c:v>76.69882308</c:v>
                </c:pt>
                <c:pt idx="8">
                  <c:v>84.80349503</c:v>
                </c:pt>
                <c:pt idx="9">
                  <c:v>81.43779474993983</c:v>
                </c:pt>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ptCount val="10"/>
                <c:pt idx="0">
                  <c:v>1999-00</c:v>
                </c:pt>
                <c:pt idx="1">
                  <c:v>2000-01</c:v>
                </c:pt>
                <c:pt idx="2">
                  <c:v>2001-022</c:v>
                </c:pt>
                <c:pt idx="3">
                  <c:v>2002-032</c:v>
                </c:pt>
                <c:pt idx="4">
                  <c:v>2003-04</c:v>
                </c:pt>
                <c:pt idx="5">
                  <c:v>2004-05</c:v>
                </c:pt>
                <c:pt idx="6">
                  <c:v>2005-06</c:v>
                </c:pt>
                <c:pt idx="7">
                  <c:v>2006-07</c:v>
                </c:pt>
                <c:pt idx="8">
                  <c:v>2007-08</c:v>
                </c:pt>
                <c:pt idx="9">
                  <c:v>2008-09</c:v>
                </c:pt>
              </c:strCache>
            </c:strRef>
          </c:cat>
          <c:val>
            <c:numRef>
              <c:f>'compare with ScotRail'!$C$4:$L$4</c:f>
              <c:numCache>
                <c:ptCount val="10"/>
                <c:pt idx="0">
                  <c:v>49.24</c:v>
                </c:pt>
                <c:pt idx="1">
                  <c:v>61.721</c:v>
                </c:pt>
                <c:pt idx="2">
                  <c:v>63.15800000000001</c:v>
                </c:pt>
                <c:pt idx="3">
                  <c:v>60.746182</c:v>
                </c:pt>
                <c:pt idx="4">
                  <c:v>57.38</c:v>
                </c:pt>
                <c:pt idx="5">
                  <c:v>62.32</c:v>
                </c:pt>
                <c:pt idx="6">
                  <c:v>68.74</c:v>
                </c:pt>
                <c:pt idx="7">
                  <c:v>75.13</c:v>
                </c:pt>
                <c:pt idx="8">
                  <c:v>77.289</c:v>
                </c:pt>
                <c:pt idx="9">
                  <c:v>81.34</c:v>
                </c:pt>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ptCount val="10"/>
                <c:pt idx="0">
                  <c:v>1999-00</c:v>
                </c:pt>
                <c:pt idx="1">
                  <c:v>2000-01</c:v>
                </c:pt>
                <c:pt idx="2">
                  <c:v>2001-022</c:v>
                </c:pt>
                <c:pt idx="3">
                  <c:v>2002-032</c:v>
                </c:pt>
                <c:pt idx="4">
                  <c:v>2003-04</c:v>
                </c:pt>
                <c:pt idx="5">
                  <c:v>2004-05</c:v>
                </c:pt>
                <c:pt idx="6">
                  <c:v>2005-06</c:v>
                </c:pt>
                <c:pt idx="7">
                  <c:v>2006-07</c:v>
                </c:pt>
                <c:pt idx="8">
                  <c:v>2007-08</c:v>
                </c:pt>
                <c:pt idx="9">
                  <c:v>2008-09</c:v>
                </c:pt>
              </c:strCache>
            </c:strRef>
          </c:cat>
          <c:val>
            <c:numRef>
              <c:f>'compare with ScotRail'!$C$5:$L$5</c:f>
              <c:numCache>
                <c:ptCount val="10"/>
                <c:pt idx="0">
                  <c:v>12.897124000000005</c:v>
                </c:pt>
                <c:pt idx="1">
                  <c:v>0.5755160000000004</c:v>
                </c:pt>
                <c:pt idx="2">
                  <c:v>-1.2354550000000089</c:v>
                </c:pt>
                <c:pt idx="3">
                  <c:v>-1.8280980000000042</c:v>
                </c:pt>
                <c:pt idx="4">
                  <c:v>6.159130739999995</c:v>
                </c:pt>
                <c:pt idx="5">
                  <c:v>8.14836239999999</c:v>
                </c:pt>
                <c:pt idx="6">
                  <c:v>6.7584659000000045</c:v>
                </c:pt>
                <c:pt idx="7">
                  <c:v>1.5688230800000014</c:v>
                </c:pt>
                <c:pt idx="8">
                  <c:v>7.514495029999992</c:v>
                </c:pt>
                <c:pt idx="9">
                  <c:v>0.09779474993982262</c:v>
                </c:pt>
              </c:numCache>
            </c:numRef>
          </c:val>
          <c:smooth val="0"/>
        </c:ser>
        <c:marker val="1"/>
        <c:axId val="3959913"/>
        <c:axId val="35639218"/>
      </c:lineChart>
      <c:catAx>
        <c:axId val="3959913"/>
        <c:scaling>
          <c:orientation val="minMax"/>
        </c:scaling>
        <c:axPos val="b"/>
        <c:delete val="0"/>
        <c:numFmt formatCode="General" sourceLinked="1"/>
        <c:majorTickMark val="out"/>
        <c:minorTickMark val="none"/>
        <c:tickLblPos val="nextTo"/>
        <c:crossAx val="35639218"/>
        <c:crosses val="autoZero"/>
        <c:auto val="1"/>
        <c:lblOffset val="100"/>
        <c:noMultiLvlLbl val="0"/>
      </c:catAx>
      <c:valAx>
        <c:axId val="3563921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3959913"/>
        <c:crossesAt val="1"/>
        <c:crossBetween val="between"/>
        <c:dispUnits/>
      </c:valAx>
      <c:spPr>
        <a:noFill/>
        <a:ln w="12700">
          <a:solidFill>
            <a:srgbClr val="C0C0C0"/>
          </a:solidFill>
        </a:ln>
      </c:spPr>
    </c:plotArea>
    <c:legend>
      <c:legendPos val="r"/>
      <c:layout/>
      <c:overlay val="0"/>
      <c:spPr>
        <a:ln w="3175">
          <a:solidFill>
            <a:srgbClr val="C0C0C0"/>
          </a:solidFill>
        </a:ln>
      </c:spPr>
    </c:legend>
    <c:plotVisOnly val="1"/>
    <c:dispBlanksAs val="gap"/>
    <c:showDLblsOverMax val="0"/>
  </c:chart>
  <c:spPr>
    <a:ln w="3175">
      <a:solidFill>
        <a:srgbClr val="FFFFFF"/>
      </a:solidFill>
    </a:ln>
  </c:spPr>
  <c:txPr>
    <a:bodyPr vert="horz" rot="0"/>
    <a:lstStyle/>
    <a:p>
      <a:pPr>
        <a:defRPr lang="en-US" cap="none" sz="15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76200</xdr:rowOff>
    </xdr:from>
    <xdr:to>
      <xdr:col>12</xdr:col>
      <xdr:colOff>142875</xdr:colOff>
      <xdr:row>30</xdr:row>
      <xdr:rowOff>123825</xdr:rowOff>
    </xdr:to>
    <xdr:graphicFrame>
      <xdr:nvGraphicFramePr>
        <xdr:cNvPr id="1" name="Chart 1"/>
        <xdr:cNvGraphicFramePr/>
      </xdr:nvGraphicFramePr>
      <xdr:xfrm>
        <a:off x="38100" y="723900"/>
        <a:ext cx="7277100" cy="51911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35</xdr:row>
      <xdr:rowOff>57150</xdr:rowOff>
    </xdr:from>
    <xdr:to>
      <xdr:col>12</xdr:col>
      <xdr:colOff>152400</xdr:colOff>
      <xdr:row>55</xdr:row>
      <xdr:rowOff>152400</xdr:rowOff>
    </xdr:to>
    <xdr:graphicFrame>
      <xdr:nvGraphicFramePr>
        <xdr:cNvPr id="2" name="Chart 2"/>
        <xdr:cNvGraphicFramePr/>
      </xdr:nvGraphicFramePr>
      <xdr:xfrm>
        <a:off x="47625" y="6810375"/>
        <a:ext cx="727710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
  <sheetViews>
    <sheetView workbookViewId="0" topLeftCell="A1">
      <selection activeCell="H6" sqref="H6"/>
    </sheetView>
  </sheetViews>
  <sheetFormatPr defaultColWidth="8.88671875" defaultRowHeight="15"/>
  <sheetData>
    <row r="1" spans="1:2" ht="15">
      <c r="A1" s="22">
        <v>999</v>
      </c>
      <c r="B1" t="s">
        <v>198</v>
      </c>
    </row>
    <row r="5" ht="15.75">
      <c r="B5" s="138" t="s">
        <v>520</v>
      </c>
    </row>
    <row r="6" ht="15.75">
      <c r="B6" s="138" t="s">
        <v>328</v>
      </c>
    </row>
    <row r="7" ht="15.75">
      <c r="B7" s="138" t="s">
        <v>329</v>
      </c>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Q61"/>
  <sheetViews>
    <sheetView zoomScale="75" zoomScaleNormal="75" workbookViewId="0" topLeftCell="A1">
      <selection activeCell="B2" sqref="B2"/>
    </sheetView>
  </sheetViews>
  <sheetFormatPr defaultColWidth="8.88671875" defaultRowHeight="15"/>
  <cols>
    <col min="1" max="1" width="0.9921875" style="0" customWidth="1"/>
    <col min="2" max="2" width="2.10546875" style="0" customWidth="1"/>
    <col min="3" max="3" width="1.4375" style="0" customWidth="1"/>
    <col min="5" max="5" width="14.10546875" style="0" customWidth="1"/>
    <col min="6" max="16" width="8.3359375" style="0" customWidth="1"/>
  </cols>
  <sheetData>
    <row r="1" ht="9" customHeight="1"/>
    <row r="2" spans="2:5" s="186" customFormat="1" ht="15.75">
      <c r="B2" s="45" t="s">
        <v>560</v>
      </c>
      <c r="C2" s="93"/>
      <c r="D2" s="93"/>
      <c r="E2" s="93" t="s">
        <v>314</v>
      </c>
    </row>
    <row r="3" spans="2:16" ht="9" customHeight="1">
      <c r="B3" s="31"/>
      <c r="C3" s="31"/>
      <c r="D3" s="31"/>
      <c r="E3" s="31"/>
      <c r="F3" s="31"/>
      <c r="G3" s="31"/>
      <c r="H3" s="31"/>
      <c r="I3" s="31"/>
      <c r="J3" s="31"/>
      <c r="K3" s="31"/>
      <c r="L3" s="31"/>
      <c r="M3" s="31"/>
      <c r="N3" s="31"/>
      <c r="O3" s="31"/>
      <c r="P3" s="31"/>
    </row>
    <row r="4" spans="2:16" s="32" customFormat="1" ht="15.75">
      <c r="B4" s="233"/>
      <c r="C4" s="233"/>
      <c r="D4" s="233"/>
      <c r="E4" s="233"/>
      <c r="F4" s="217" t="s">
        <v>57</v>
      </c>
      <c r="G4" s="217" t="s">
        <v>92</v>
      </c>
      <c r="H4" s="217" t="s">
        <v>119</v>
      </c>
      <c r="I4" s="217" t="s">
        <v>127</v>
      </c>
      <c r="J4" s="234" t="s">
        <v>129</v>
      </c>
      <c r="K4" s="234" t="s">
        <v>202</v>
      </c>
      <c r="L4" s="234" t="s">
        <v>306</v>
      </c>
      <c r="M4" s="234" t="s">
        <v>431</v>
      </c>
      <c r="N4" s="234" t="s">
        <v>437</v>
      </c>
      <c r="O4" s="234" t="s">
        <v>499</v>
      </c>
      <c r="P4" s="234" t="s">
        <v>541</v>
      </c>
    </row>
    <row r="5" spans="2:12" ht="9" customHeight="1">
      <c r="B5" s="31"/>
      <c r="C5" s="31"/>
      <c r="D5" s="31"/>
      <c r="E5" s="31"/>
      <c r="F5" s="13"/>
      <c r="G5" s="13"/>
      <c r="H5" s="13"/>
      <c r="I5" s="13"/>
      <c r="J5" s="13"/>
      <c r="K5" s="101"/>
      <c r="L5" s="101"/>
    </row>
    <row r="6" spans="2:16" ht="15">
      <c r="B6" s="93"/>
      <c r="C6" s="93"/>
      <c r="D6" s="93"/>
      <c r="E6" s="93"/>
      <c r="F6" s="93"/>
      <c r="G6" s="93"/>
      <c r="H6" s="93"/>
      <c r="I6" s="93"/>
      <c r="J6" s="93"/>
      <c r="K6" s="102"/>
      <c r="M6" s="102"/>
      <c r="N6" s="102"/>
      <c r="O6" s="102"/>
      <c r="P6" s="102" t="s">
        <v>473</v>
      </c>
    </row>
    <row r="7" spans="2:12" ht="9" customHeight="1">
      <c r="B7" s="93"/>
      <c r="C7" s="93"/>
      <c r="D7" s="93"/>
      <c r="E7" s="93"/>
      <c r="F7" s="93"/>
      <c r="G7" s="93"/>
      <c r="H7" s="93"/>
      <c r="I7" s="93"/>
      <c r="J7" s="93"/>
      <c r="K7" s="102"/>
      <c r="L7" s="102"/>
    </row>
    <row r="8" spans="2:16" ht="18">
      <c r="B8" s="93" t="s">
        <v>146</v>
      </c>
      <c r="C8" s="93"/>
      <c r="D8" s="93"/>
      <c r="E8" s="93"/>
      <c r="F8" s="111">
        <v>86.7849101314809</v>
      </c>
      <c r="G8" s="111">
        <v>71.0976664624624</v>
      </c>
      <c r="H8" s="111">
        <v>69.993864042856</v>
      </c>
      <c r="I8" s="111">
        <v>70.8194163502718</v>
      </c>
      <c r="J8" s="112">
        <v>74.0891682215457</v>
      </c>
      <c r="K8" s="112">
        <v>77.48203748055603</v>
      </c>
      <c r="L8" s="112">
        <v>83.5</v>
      </c>
      <c r="M8" s="112">
        <v>82.7</v>
      </c>
      <c r="N8" s="166" t="s">
        <v>5</v>
      </c>
      <c r="O8" s="166" t="s">
        <v>5</v>
      </c>
      <c r="P8" s="166" t="s">
        <v>5</v>
      </c>
    </row>
    <row r="9" spans="2:16" ht="18">
      <c r="B9" s="93" t="s">
        <v>462</v>
      </c>
      <c r="C9" s="93"/>
      <c r="D9" s="93"/>
      <c r="E9" s="93"/>
      <c r="F9" s="166" t="s">
        <v>5</v>
      </c>
      <c r="G9" s="166" t="s">
        <v>5</v>
      </c>
      <c r="H9" s="166" t="s">
        <v>5</v>
      </c>
      <c r="I9" s="166" t="s">
        <v>5</v>
      </c>
      <c r="J9" s="166" t="s">
        <v>5</v>
      </c>
      <c r="K9" s="166" t="s">
        <v>5</v>
      </c>
      <c r="L9" s="166" t="s">
        <v>5</v>
      </c>
      <c r="M9" s="166" t="s">
        <v>5</v>
      </c>
      <c r="N9" s="166">
        <v>83.6</v>
      </c>
      <c r="O9" s="166">
        <v>86.9</v>
      </c>
      <c r="P9" s="166">
        <v>87.4</v>
      </c>
    </row>
    <row r="10" spans="2:17" ht="18">
      <c r="B10" s="93" t="s">
        <v>145</v>
      </c>
      <c r="C10" s="93"/>
      <c r="D10" s="93"/>
      <c r="E10" s="93"/>
      <c r="F10" s="111">
        <v>92.0554280525682</v>
      </c>
      <c r="G10" s="111">
        <v>86.8249140131612</v>
      </c>
      <c r="H10" s="111">
        <v>82.1594996329232</v>
      </c>
      <c r="I10" s="111">
        <v>82.1196128017672</v>
      </c>
      <c r="J10" s="112">
        <v>85.5224126441072</v>
      </c>
      <c r="K10" s="112">
        <v>83.08356186360754</v>
      </c>
      <c r="L10" s="112">
        <v>85.8</v>
      </c>
      <c r="M10" s="112">
        <v>88.8</v>
      </c>
      <c r="N10" s="112">
        <v>90.6</v>
      </c>
      <c r="O10" s="112">
        <v>90.6</v>
      </c>
      <c r="P10" s="112">
        <v>90.7</v>
      </c>
      <c r="Q10" s="112"/>
    </row>
    <row r="11" spans="2:16" ht="18">
      <c r="B11" s="93" t="s">
        <v>144</v>
      </c>
      <c r="C11" s="93"/>
      <c r="D11" s="93"/>
      <c r="E11" s="93"/>
      <c r="F11" s="111">
        <v>78.3229109929836</v>
      </c>
      <c r="G11" s="111">
        <v>54.6267348019041</v>
      </c>
      <c r="H11" s="111">
        <v>62.4870451729817</v>
      </c>
      <c r="I11" s="111">
        <v>61.7043739489729</v>
      </c>
      <c r="J11" s="112">
        <v>72.1657287655906</v>
      </c>
      <c r="K11" s="112">
        <v>77.768883951908</v>
      </c>
      <c r="L11" s="112">
        <v>80.9</v>
      </c>
      <c r="M11" s="112">
        <v>83.9</v>
      </c>
      <c r="N11" s="166" t="s">
        <v>5</v>
      </c>
      <c r="O11" s="166" t="s">
        <v>5</v>
      </c>
      <c r="P11" s="166" t="s">
        <v>5</v>
      </c>
    </row>
    <row r="12" spans="2:16" ht="18">
      <c r="B12" s="93" t="s">
        <v>461</v>
      </c>
      <c r="C12" s="93"/>
      <c r="D12" s="93"/>
      <c r="E12" s="93"/>
      <c r="F12" s="166" t="s">
        <v>5</v>
      </c>
      <c r="G12" s="166" t="s">
        <v>5</v>
      </c>
      <c r="H12" s="166" t="s">
        <v>5</v>
      </c>
      <c r="I12" s="166" t="s">
        <v>5</v>
      </c>
      <c r="J12" s="166" t="s">
        <v>5</v>
      </c>
      <c r="K12" s="166" t="s">
        <v>5</v>
      </c>
      <c r="L12" s="166" t="s">
        <v>5</v>
      </c>
      <c r="M12" s="166" t="s">
        <v>5</v>
      </c>
      <c r="N12" s="112">
        <v>88.2</v>
      </c>
      <c r="O12" s="112">
        <v>90.1</v>
      </c>
      <c r="P12" s="112">
        <v>90.1</v>
      </c>
    </row>
    <row r="13" spans="2:16" ht="18">
      <c r="B13" s="93" t="s">
        <v>143</v>
      </c>
      <c r="C13" s="93"/>
      <c r="D13" s="93"/>
      <c r="E13" s="93"/>
      <c r="F13" s="111">
        <v>81.7447239613785</v>
      </c>
      <c r="G13" s="111">
        <v>62.8102585785543</v>
      </c>
      <c r="H13" s="111">
        <v>68.6867014084079</v>
      </c>
      <c r="I13" s="111">
        <v>73.5002920218802</v>
      </c>
      <c r="J13" s="112">
        <v>74.7575351291115</v>
      </c>
      <c r="K13" s="112">
        <v>72.14025982347381</v>
      </c>
      <c r="L13" s="112">
        <v>83.5</v>
      </c>
      <c r="M13" s="112">
        <v>86</v>
      </c>
      <c r="N13" s="112">
        <v>86.2</v>
      </c>
      <c r="O13" s="112">
        <v>80</v>
      </c>
      <c r="P13" s="112">
        <v>84.6</v>
      </c>
    </row>
    <row r="14" spans="2:11" ht="9" customHeight="1">
      <c r="B14" s="93"/>
      <c r="C14" s="93"/>
      <c r="D14" s="93"/>
      <c r="E14" s="93"/>
      <c r="F14" s="93"/>
      <c r="G14" s="93"/>
      <c r="H14" s="93"/>
      <c r="I14" s="93"/>
      <c r="J14" s="103"/>
      <c r="K14" s="103"/>
    </row>
    <row r="15" spans="2:16" ht="18">
      <c r="B15" s="93" t="s">
        <v>142</v>
      </c>
      <c r="C15" s="93"/>
      <c r="D15" s="93"/>
      <c r="E15" s="93"/>
      <c r="F15" s="112">
        <v>83.7553063151659</v>
      </c>
      <c r="G15" s="112">
        <v>69.1435615685424</v>
      </c>
      <c r="H15" s="112">
        <v>70.1704292268485</v>
      </c>
      <c r="I15" s="112">
        <v>70.5934401876943</v>
      </c>
      <c r="J15" s="112">
        <v>73.4207900107393</v>
      </c>
      <c r="K15" s="112">
        <v>79.13148615970712</v>
      </c>
      <c r="L15" s="165">
        <v>82.2</v>
      </c>
      <c r="M15" s="112">
        <v>84.9</v>
      </c>
      <c r="N15" s="112">
        <v>86.2</v>
      </c>
      <c r="O15" s="112">
        <v>87.3</v>
      </c>
      <c r="P15" s="112">
        <v>88.9</v>
      </c>
    </row>
    <row r="16" spans="2:16" ht="18">
      <c r="B16" s="93" t="s">
        <v>141</v>
      </c>
      <c r="C16" s="93"/>
      <c r="D16" s="93"/>
      <c r="E16" s="93"/>
      <c r="F16" s="112">
        <v>89.071633813455</v>
      </c>
      <c r="G16" s="112">
        <v>81.7049456075311</v>
      </c>
      <c r="H16" s="112">
        <v>79.1154439105701</v>
      </c>
      <c r="I16" s="112">
        <v>80.4750777770628</v>
      </c>
      <c r="J16" s="112">
        <v>82.8</v>
      </c>
      <c r="K16" s="112">
        <v>82.6</v>
      </c>
      <c r="L16" s="165">
        <v>85</v>
      </c>
      <c r="M16" s="112">
        <v>87.6</v>
      </c>
      <c r="N16" s="112">
        <v>89.6</v>
      </c>
      <c r="O16" s="112">
        <v>90.6</v>
      </c>
      <c r="P16" s="112">
        <v>92</v>
      </c>
    </row>
    <row r="17" spans="2:16" ht="9" customHeight="1">
      <c r="B17" s="211"/>
      <c r="C17" s="211"/>
      <c r="D17" s="211"/>
      <c r="E17" s="211"/>
      <c r="F17" s="236"/>
      <c r="G17" s="236"/>
      <c r="H17" s="236"/>
      <c r="I17" s="211"/>
      <c r="J17" s="211"/>
      <c r="K17" s="211"/>
      <c r="L17" s="211"/>
      <c r="M17" s="211"/>
      <c r="N17" s="211"/>
      <c r="O17" s="237"/>
      <c r="P17" s="237"/>
    </row>
    <row r="18" spans="2:16" s="1" customFormat="1" ht="15.75" customHeight="1">
      <c r="B18" s="3" t="s">
        <v>438</v>
      </c>
      <c r="O18" s="65"/>
      <c r="P18" s="65"/>
    </row>
    <row r="19" spans="2:16" s="1" customFormat="1" ht="12.75">
      <c r="B19" s="96">
        <v>1</v>
      </c>
      <c r="D19" s="3" t="s">
        <v>316</v>
      </c>
      <c r="O19" s="65"/>
      <c r="P19" s="65"/>
    </row>
    <row r="20" spans="2:16" s="1" customFormat="1" ht="12.75">
      <c r="B20" s="96"/>
      <c r="D20" s="97" t="s">
        <v>317</v>
      </c>
      <c r="E20" s="65"/>
      <c r="F20" s="65"/>
      <c r="G20" s="65"/>
      <c r="O20" s="65"/>
      <c r="P20" s="65"/>
    </row>
    <row r="21" spans="2:16" s="1" customFormat="1" ht="12.75">
      <c r="B21" s="96">
        <v>2</v>
      </c>
      <c r="D21" s="3" t="s">
        <v>195</v>
      </c>
      <c r="O21" s="65"/>
      <c r="P21" s="65"/>
    </row>
    <row r="22" spans="2:16" s="1" customFormat="1" ht="12.75">
      <c r="B22" s="96"/>
      <c r="D22" s="97" t="s">
        <v>140</v>
      </c>
      <c r="E22" s="65"/>
      <c r="F22" s="65"/>
      <c r="G22" s="65"/>
      <c r="O22" s="65"/>
      <c r="P22" s="65"/>
    </row>
    <row r="23" spans="2:16" s="1" customFormat="1" ht="12.75">
      <c r="B23" s="96">
        <v>3</v>
      </c>
      <c r="D23" s="97" t="s">
        <v>460</v>
      </c>
      <c r="E23" s="65"/>
      <c r="F23" s="65"/>
      <c r="G23" s="65"/>
      <c r="O23" s="65"/>
      <c r="P23" s="65"/>
    </row>
    <row r="24" spans="2:16" s="1" customFormat="1" ht="12.75">
      <c r="B24" s="96">
        <v>4</v>
      </c>
      <c r="D24" s="97" t="s">
        <v>459</v>
      </c>
      <c r="E24" s="65"/>
      <c r="F24" s="65"/>
      <c r="G24" s="65"/>
      <c r="O24" s="65"/>
      <c r="P24" s="65"/>
    </row>
    <row r="25" spans="15:16" ht="15">
      <c r="O25" s="64"/>
      <c r="P25" s="64"/>
    </row>
    <row r="26" spans="15:16" ht="15">
      <c r="O26" s="64"/>
      <c r="P26" s="64"/>
    </row>
    <row r="27" spans="2:16" s="186" customFormat="1" ht="18.75">
      <c r="B27" s="45" t="s">
        <v>535</v>
      </c>
      <c r="C27" s="93"/>
      <c r="D27" s="93"/>
      <c r="E27" s="93" t="s">
        <v>503</v>
      </c>
      <c r="O27" s="235"/>
      <c r="P27" s="235"/>
    </row>
    <row r="28" spans="2:16" ht="9" customHeight="1">
      <c r="B28" s="31"/>
      <c r="C28" s="31"/>
      <c r="D28" s="31"/>
      <c r="E28" s="31"/>
      <c r="F28" s="31"/>
      <c r="G28" s="31"/>
      <c r="H28" s="31"/>
      <c r="I28" s="31"/>
      <c r="J28" s="31"/>
      <c r="K28" s="31"/>
      <c r="L28" s="31"/>
      <c r="M28" s="31"/>
      <c r="N28" s="31"/>
      <c r="O28" s="149"/>
      <c r="P28" s="149"/>
    </row>
    <row r="29" spans="2:16" ht="15.75">
      <c r="B29" s="232"/>
      <c r="C29" s="232"/>
      <c r="D29" s="232"/>
      <c r="E29" s="232"/>
      <c r="F29" s="217" t="s">
        <v>57</v>
      </c>
      <c r="G29" s="217" t="s">
        <v>92</v>
      </c>
      <c r="H29" s="217" t="s">
        <v>119</v>
      </c>
      <c r="I29" s="217" t="s">
        <v>127</v>
      </c>
      <c r="J29" s="234" t="s">
        <v>129</v>
      </c>
      <c r="K29" s="234" t="s">
        <v>202</v>
      </c>
      <c r="L29" s="234" t="s">
        <v>306</v>
      </c>
      <c r="M29" s="234" t="s">
        <v>431</v>
      </c>
      <c r="N29" s="234" t="s">
        <v>437</v>
      </c>
      <c r="O29" s="234" t="s">
        <v>499</v>
      </c>
      <c r="P29" s="234" t="s">
        <v>541</v>
      </c>
    </row>
    <row r="30" spans="2:12" ht="9" customHeight="1">
      <c r="B30" s="93"/>
      <c r="C30" s="93"/>
      <c r="D30" s="93"/>
      <c r="E30" s="93"/>
      <c r="F30" s="93"/>
      <c r="G30" s="93"/>
      <c r="H30" s="93"/>
      <c r="I30" s="93"/>
      <c r="J30" s="93"/>
      <c r="K30" s="64"/>
      <c r="L30" s="64"/>
    </row>
    <row r="31" spans="2:16" ht="15">
      <c r="B31" s="93"/>
      <c r="C31" s="93"/>
      <c r="D31" s="93"/>
      <c r="E31" s="93"/>
      <c r="F31" s="93"/>
      <c r="G31" s="93"/>
      <c r="H31" s="93"/>
      <c r="I31" s="93"/>
      <c r="J31" s="93"/>
      <c r="K31" s="102"/>
      <c r="M31" s="102"/>
      <c r="N31" s="102"/>
      <c r="O31" s="102"/>
      <c r="P31" s="102" t="s">
        <v>139</v>
      </c>
    </row>
    <row r="32" spans="2:12" ht="9" customHeight="1">
      <c r="B32" s="93"/>
      <c r="C32" s="93"/>
      <c r="D32" s="93"/>
      <c r="E32" s="93"/>
      <c r="F32" s="93"/>
      <c r="G32" s="93"/>
      <c r="H32" s="93"/>
      <c r="I32" s="93"/>
      <c r="J32" s="93"/>
      <c r="K32" s="103"/>
      <c r="L32" s="103"/>
    </row>
    <row r="33" spans="2:17" ht="15">
      <c r="B33" s="93" t="s">
        <v>138</v>
      </c>
      <c r="C33" s="93"/>
      <c r="D33" s="93"/>
      <c r="E33" s="93"/>
      <c r="F33" s="111">
        <v>92.0554323999653</v>
      </c>
      <c r="G33" s="111">
        <v>86.8249145402784</v>
      </c>
      <c r="H33" s="111">
        <v>82.1594996329232</v>
      </c>
      <c r="I33" s="111">
        <v>82.119609642172</v>
      </c>
      <c r="J33" s="112">
        <v>85.5224126441072</v>
      </c>
      <c r="K33" s="112">
        <v>83.1</v>
      </c>
      <c r="L33" s="112">
        <v>85.8</v>
      </c>
      <c r="M33" s="112">
        <v>88.8</v>
      </c>
      <c r="N33" s="112">
        <v>90.6</v>
      </c>
      <c r="O33" s="112">
        <v>90.6</v>
      </c>
      <c r="P33" s="112">
        <v>90.7</v>
      </c>
      <c r="Q33" s="112"/>
    </row>
    <row r="34" spans="2:16" ht="15">
      <c r="B34" s="93" t="s">
        <v>137</v>
      </c>
      <c r="C34" s="93"/>
      <c r="D34" s="93"/>
      <c r="E34" s="93"/>
      <c r="F34" s="111">
        <v>95.9402516502161</v>
      </c>
      <c r="G34" s="111">
        <v>93.2094083700325</v>
      </c>
      <c r="H34" s="111">
        <v>91.6085331775732</v>
      </c>
      <c r="I34" s="111">
        <v>91.7684544165485</v>
      </c>
      <c r="J34" s="112">
        <v>94.3077943685427</v>
      </c>
      <c r="K34" s="112">
        <v>93</v>
      </c>
      <c r="L34" s="112">
        <v>94.4</v>
      </c>
      <c r="M34" s="112">
        <v>95.2</v>
      </c>
      <c r="N34" s="112">
        <v>95.9</v>
      </c>
      <c r="O34" s="112">
        <v>96.1</v>
      </c>
      <c r="P34" s="112">
        <v>95.8</v>
      </c>
    </row>
    <row r="35" spans="2:16" ht="15">
      <c r="B35" s="93" t="s">
        <v>136</v>
      </c>
      <c r="C35" s="93"/>
      <c r="D35" s="93"/>
      <c r="E35" s="93"/>
      <c r="F35" s="111">
        <v>97.6167845245025</v>
      </c>
      <c r="G35" s="111">
        <v>96.205171297891</v>
      </c>
      <c r="H35" s="111">
        <v>95.7707471840381</v>
      </c>
      <c r="I35" s="111">
        <v>95.6523479856535</v>
      </c>
      <c r="J35" s="112">
        <v>97.5206536637114</v>
      </c>
      <c r="K35" s="112">
        <v>96.8</v>
      </c>
      <c r="L35" s="112">
        <v>97.4</v>
      </c>
      <c r="M35" s="112">
        <v>97.3</v>
      </c>
      <c r="N35" s="112">
        <v>97.5</v>
      </c>
      <c r="O35" s="112">
        <v>97.7</v>
      </c>
      <c r="P35" s="112">
        <v>97.3</v>
      </c>
    </row>
    <row r="36" spans="2:16" ht="18">
      <c r="B36" s="103" t="s">
        <v>500</v>
      </c>
      <c r="C36" s="103"/>
      <c r="D36" s="103"/>
      <c r="E36" s="103"/>
      <c r="F36" s="112">
        <f>(100-F35-F38)</f>
        <v>1.2638240429984537</v>
      </c>
      <c r="G36" s="112">
        <f>(100-G35-G38)</f>
        <v>2.0230745109912514</v>
      </c>
      <c r="H36" s="112">
        <f>(100-H35-H38)</f>
        <v>2.3239567500116394</v>
      </c>
      <c r="I36" s="112">
        <f>(100-I35-I38)</f>
        <v>2.695804487446834</v>
      </c>
      <c r="J36" s="112">
        <f>(100-J35-J38)</f>
        <v>1.6998943705071161</v>
      </c>
      <c r="K36" s="112">
        <v>2.1</v>
      </c>
      <c r="L36" s="112">
        <v>1.5</v>
      </c>
      <c r="M36" s="112">
        <v>1.5</v>
      </c>
      <c r="N36" s="112">
        <v>1.4</v>
      </c>
      <c r="O36" s="112">
        <v>1.4</v>
      </c>
      <c r="P36" s="112">
        <v>1.7</v>
      </c>
    </row>
    <row r="37" spans="2:16" ht="9" customHeight="1">
      <c r="B37" s="93"/>
      <c r="C37" s="93"/>
      <c r="D37" s="93"/>
      <c r="E37" s="93"/>
      <c r="F37" s="93"/>
      <c r="G37" s="93"/>
      <c r="H37" s="93"/>
      <c r="I37" s="93"/>
      <c r="J37" s="103"/>
      <c r="K37" s="103"/>
      <c r="O37" s="64"/>
      <c r="P37" s="64"/>
    </row>
    <row r="38" spans="2:16" ht="18">
      <c r="B38" s="93" t="s">
        <v>501</v>
      </c>
      <c r="C38" s="93"/>
      <c r="D38" s="93"/>
      <c r="E38" s="93"/>
      <c r="F38" s="111">
        <v>1.11939143249904</v>
      </c>
      <c r="G38" s="111">
        <v>1.77175419111775</v>
      </c>
      <c r="H38" s="111">
        <v>1.90529606595026</v>
      </c>
      <c r="I38" s="111">
        <v>1.65184752689966</v>
      </c>
      <c r="J38" s="112">
        <v>0.779451965781484</v>
      </c>
      <c r="K38" s="112">
        <v>1.1</v>
      </c>
      <c r="L38" s="112">
        <v>1.1</v>
      </c>
      <c r="M38" s="112">
        <v>1.2</v>
      </c>
      <c r="N38" s="112">
        <v>1.1</v>
      </c>
      <c r="O38" s="112">
        <v>0.9</v>
      </c>
      <c r="P38" s="112">
        <v>1</v>
      </c>
    </row>
    <row r="39" spans="2:16" ht="9" customHeight="1">
      <c r="B39" s="93"/>
      <c r="C39" s="93"/>
      <c r="D39" s="93"/>
      <c r="E39" s="93"/>
      <c r="F39" s="93"/>
      <c r="G39" s="93"/>
      <c r="H39" s="93"/>
      <c r="I39" s="93"/>
      <c r="J39" s="93"/>
      <c r="K39" s="103"/>
      <c r="L39" s="103"/>
      <c r="O39" s="64"/>
      <c r="P39" s="64"/>
    </row>
    <row r="40" spans="2:16" ht="15">
      <c r="B40" s="93"/>
      <c r="C40" s="93"/>
      <c r="D40" s="93"/>
      <c r="E40" s="93"/>
      <c r="F40" s="93"/>
      <c r="G40" s="93"/>
      <c r="H40" s="93"/>
      <c r="I40" s="93"/>
      <c r="J40" s="93"/>
      <c r="K40" s="102"/>
      <c r="M40" s="102"/>
      <c r="N40" s="102"/>
      <c r="O40" s="102"/>
      <c r="P40" s="102" t="s">
        <v>15</v>
      </c>
    </row>
    <row r="41" spans="2:16" ht="9" customHeight="1">
      <c r="B41" s="93"/>
      <c r="C41" s="93"/>
      <c r="D41" s="93"/>
      <c r="E41" s="93"/>
      <c r="F41" s="93"/>
      <c r="G41" s="93"/>
      <c r="H41" s="93"/>
      <c r="I41" s="93"/>
      <c r="J41" s="93"/>
      <c r="K41" s="103"/>
      <c r="L41" s="103"/>
      <c r="O41" s="64"/>
      <c r="P41" s="64"/>
    </row>
    <row r="42" spans="2:16" ht="18">
      <c r="B42" s="93" t="s">
        <v>502</v>
      </c>
      <c r="C42" s="93"/>
      <c r="D42" s="93"/>
      <c r="E42" s="93"/>
      <c r="F42" s="99">
        <v>645.976</v>
      </c>
      <c r="G42" s="99">
        <v>647.381</v>
      </c>
      <c r="H42" s="99">
        <v>602.636</v>
      </c>
      <c r="I42" s="99">
        <v>599.45</v>
      </c>
      <c r="J42" s="104">
        <v>661.747</v>
      </c>
      <c r="K42" s="104">
        <v>667</v>
      </c>
      <c r="L42" s="104">
        <v>691</v>
      </c>
      <c r="M42" s="104">
        <v>693</v>
      </c>
      <c r="N42" s="104">
        <v>706</v>
      </c>
      <c r="O42" s="104">
        <v>697</v>
      </c>
      <c r="P42" s="104">
        <v>715</v>
      </c>
    </row>
    <row r="43" spans="2:16" ht="9" customHeight="1">
      <c r="B43" s="211"/>
      <c r="C43" s="211"/>
      <c r="D43" s="211"/>
      <c r="E43" s="211"/>
      <c r="F43" s="236"/>
      <c r="G43" s="236"/>
      <c r="H43" s="211"/>
      <c r="I43" s="211"/>
      <c r="J43" s="211"/>
      <c r="K43" s="211"/>
      <c r="L43" s="211"/>
      <c r="M43" s="211"/>
      <c r="N43" s="237"/>
      <c r="O43" s="237"/>
      <c r="P43" s="237"/>
    </row>
    <row r="44" spans="2:16" s="1" customFormat="1" ht="15.75" customHeight="1">
      <c r="B44" s="3" t="s">
        <v>438</v>
      </c>
      <c r="O44" s="65"/>
      <c r="P44" s="65"/>
    </row>
    <row r="45" spans="2:16" s="1" customFormat="1" ht="12.75">
      <c r="B45" s="98">
        <v>1</v>
      </c>
      <c r="D45" s="66" t="s">
        <v>494</v>
      </c>
      <c r="E45" s="65"/>
      <c r="F45" s="65"/>
      <c r="G45" s="65"/>
      <c r="H45" s="65"/>
      <c r="I45" s="65"/>
      <c r="J45" s="65"/>
      <c r="K45" s="65"/>
      <c r="L45" s="65"/>
      <c r="M45" s="65"/>
      <c r="O45" s="65"/>
      <c r="P45" s="65"/>
    </row>
    <row r="46" spans="2:16" s="1" customFormat="1" ht="12.75">
      <c r="B46" s="96">
        <v>2</v>
      </c>
      <c r="D46" s="97" t="s">
        <v>495</v>
      </c>
      <c r="E46" s="65"/>
      <c r="F46" s="65"/>
      <c r="G46" s="65"/>
      <c r="H46" s="65"/>
      <c r="I46" s="65"/>
      <c r="J46" s="65"/>
      <c r="K46" s="65"/>
      <c r="L46" s="65"/>
      <c r="M46" s="65"/>
      <c r="O46" s="65"/>
      <c r="P46" s="65"/>
    </row>
    <row r="47" spans="2:16" s="1" customFormat="1" ht="12.75">
      <c r="B47" s="96">
        <v>3</v>
      </c>
      <c r="D47" s="95" t="s">
        <v>135</v>
      </c>
      <c r="O47" s="65"/>
      <c r="P47" s="65"/>
    </row>
    <row r="48" spans="2:16" s="1" customFormat="1" ht="12.75">
      <c r="B48" s="96">
        <v>4</v>
      </c>
      <c r="D48" s="95" t="s">
        <v>134</v>
      </c>
      <c r="O48" s="65"/>
      <c r="P48" s="65"/>
    </row>
    <row r="49" spans="5:16" ht="15">
      <c r="E49" s="64"/>
      <c r="O49" s="64"/>
      <c r="P49" s="64"/>
    </row>
    <row r="50" spans="15:16" ht="15">
      <c r="O50" s="64"/>
      <c r="P50" s="64"/>
    </row>
    <row r="51" spans="2:16" s="33" customFormat="1" ht="15.75">
      <c r="B51" s="45" t="s">
        <v>536</v>
      </c>
      <c r="C51" s="93"/>
      <c r="D51" s="93"/>
      <c r="E51" s="8" t="s">
        <v>315</v>
      </c>
      <c r="O51" s="77"/>
      <c r="P51" s="77"/>
    </row>
    <row r="52" spans="2:16" ht="9" customHeight="1">
      <c r="B52" s="31"/>
      <c r="C52" s="31"/>
      <c r="D52" s="31"/>
      <c r="E52" s="31"/>
      <c r="F52" s="31"/>
      <c r="G52" s="31"/>
      <c r="H52" s="31"/>
      <c r="I52" s="31"/>
      <c r="J52" s="31"/>
      <c r="K52" s="31"/>
      <c r="L52" s="31"/>
      <c r="M52" s="31"/>
      <c r="N52" s="31"/>
      <c r="O52" s="149"/>
      <c r="P52" s="149"/>
    </row>
    <row r="53" spans="2:16" ht="15.75">
      <c r="B53" s="232"/>
      <c r="C53" s="232"/>
      <c r="D53" s="232"/>
      <c r="E53" s="232"/>
      <c r="F53" s="217">
        <v>1999</v>
      </c>
      <c r="G53" s="217">
        <v>2000</v>
      </c>
      <c r="H53" s="217">
        <v>2001</v>
      </c>
      <c r="I53" s="217">
        <v>2002</v>
      </c>
      <c r="J53" s="234">
        <v>2003</v>
      </c>
      <c r="K53" s="234">
        <v>2004</v>
      </c>
      <c r="L53" s="234">
        <v>2005</v>
      </c>
      <c r="M53" s="234">
        <v>2006</v>
      </c>
      <c r="N53" s="234">
        <v>2007</v>
      </c>
      <c r="O53" s="234">
        <v>2008</v>
      </c>
      <c r="P53" s="234">
        <v>2009</v>
      </c>
    </row>
    <row r="54" spans="2:11" ht="9" customHeight="1">
      <c r="B54" s="31"/>
      <c r="C54" s="31"/>
      <c r="D54" s="31"/>
      <c r="E54" s="31"/>
      <c r="F54" s="12"/>
      <c r="G54" s="12"/>
      <c r="H54" s="12"/>
      <c r="I54" s="12"/>
      <c r="J54" s="105"/>
      <c r="K54" s="105"/>
    </row>
    <row r="55" spans="6:16" ht="15">
      <c r="F55" s="94"/>
      <c r="G55" s="94"/>
      <c r="H55" s="94"/>
      <c r="I55" s="94"/>
      <c r="J55" s="79"/>
      <c r="L55" s="79"/>
      <c r="M55" s="79"/>
      <c r="N55" s="79"/>
      <c r="O55" s="79"/>
      <c r="P55" s="79" t="s">
        <v>133</v>
      </c>
    </row>
    <row r="56" spans="6:11" ht="9" customHeight="1">
      <c r="F56" s="94"/>
      <c r="G56" s="94"/>
      <c r="H56" s="94"/>
      <c r="I56" s="94"/>
      <c r="J56" s="79"/>
      <c r="K56" s="79"/>
    </row>
    <row r="57" spans="2:16" ht="15">
      <c r="B57" s="93" t="s">
        <v>132</v>
      </c>
      <c r="C57" s="93"/>
      <c r="D57" s="93"/>
      <c r="E57" s="93"/>
      <c r="F57" s="100" t="s">
        <v>6</v>
      </c>
      <c r="G57" s="100" t="s">
        <v>6</v>
      </c>
      <c r="H57" s="93">
        <v>1.3</v>
      </c>
      <c r="I57" s="93">
        <v>2.7</v>
      </c>
      <c r="J57" s="110">
        <v>2.41965973534972</v>
      </c>
      <c r="K57" s="100" t="s">
        <v>6</v>
      </c>
      <c r="L57" s="100" t="s">
        <v>6</v>
      </c>
      <c r="M57" s="100" t="s">
        <v>6</v>
      </c>
      <c r="N57" s="100" t="s">
        <v>6</v>
      </c>
      <c r="O57" s="100" t="s">
        <v>6</v>
      </c>
      <c r="P57" s="100" t="s">
        <v>6</v>
      </c>
    </row>
    <row r="58" spans="2:16" ht="15">
      <c r="B58" s="93" t="s">
        <v>131</v>
      </c>
      <c r="C58" s="93"/>
      <c r="D58" s="93"/>
      <c r="E58" s="93"/>
      <c r="F58" s="100" t="s">
        <v>6</v>
      </c>
      <c r="G58" s="100" t="s">
        <v>6</v>
      </c>
      <c r="H58" s="93">
        <v>3.2</v>
      </c>
      <c r="I58" s="93">
        <v>2.5</v>
      </c>
      <c r="J58" s="110">
        <v>1.663272233537</v>
      </c>
      <c r="K58" s="100" t="s">
        <v>6</v>
      </c>
      <c r="L58" s="100" t="s">
        <v>6</v>
      </c>
      <c r="M58" s="100" t="s">
        <v>6</v>
      </c>
      <c r="N58" s="100" t="s">
        <v>6</v>
      </c>
      <c r="O58" s="100" t="s">
        <v>6</v>
      </c>
      <c r="P58" s="100" t="s">
        <v>6</v>
      </c>
    </row>
    <row r="59" spans="2:16" ht="15">
      <c r="B59" s="93" t="s">
        <v>130</v>
      </c>
      <c r="C59" s="93"/>
      <c r="D59" s="93"/>
      <c r="E59" s="93"/>
      <c r="F59" s="100" t="s">
        <v>6</v>
      </c>
      <c r="G59" s="100" t="s">
        <v>6</v>
      </c>
      <c r="H59" s="93">
        <v>2.2</v>
      </c>
      <c r="I59" s="93">
        <v>2.6</v>
      </c>
      <c r="J59" s="110">
        <v>2.02110534788052</v>
      </c>
      <c r="K59" s="100" t="s">
        <v>6</v>
      </c>
      <c r="L59" s="100" t="s">
        <v>6</v>
      </c>
      <c r="M59" s="100" t="s">
        <v>6</v>
      </c>
      <c r="N59" s="100" t="s">
        <v>6</v>
      </c>
      <c r="O59" s="100" t="s">
        <v>6</v>
      </c>
      <c r="P59" s="100" t="s">
        <v>6</v>
      </c>
    </row>
    <row r="60" spans="2:16" ht="9" customHeight="1">
      <c r="B60" s="211"/>
      <c r="C60" s="211"/>
      <c r="D60" s="211"/>
      <c r="E60" s="211"/>
      <c r="F60" s="211"/>
      <c r="G60" s="211"/>
      <c r="H60" s="211"/>
      <c r="I60" s="211"/>
      <c r="J60" s="211"/>
      <c r="K60" s="211"/>
      <c r="L60" s="211"/>
      <c r="M60" s="211"/>
      <c r="N60" s="211"/>
      <c r="O60" s="211"/>
      <c r="P60" s="211"/>
    </row>
    <row r="61" ht="15">
      <c r="B61" s="3" t="s">
        <v>439</v>
      </c>
    </row>
    <row r="62" ht="132" customHeight="1"/>
  </sheetData>
  <printOptions/>
  <pageMargins left="0.75" right="0.75" top="1" bottom="1" header="0.5" footer="0.5"/>
  <pageSetup fitToHeight="1" fitToWidth="1" horizontalDpi="300" verticalDpi="300" orientation="portrait" paperSize="9" scale="60" r:id="rId1"/>
  <headerFooter alignWithMargins="0">
    <oddHeader>&amp;R&amp;"Arial MT,Bold"&amp;16RAIL SERVICES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2:P63"/>
  <sheetViews>
    <sheetView zoomScale="75" zoomScaleNormal="75" workbookViewId="0" topLeftCell="A1">
      <selection activeCell="B2" sqref="B2"/>
    </sheetView>
  </sheetViews>
  <sheetFormatPr defaultColWidth="8.88671875" defaultRowHeight="15"/>
  <cols>
    <col min="1" max="1" width="0.9921875" style="8" customWidth="1"/>
    <col min="2" max="2" width="2.4453125" style="8" customWidth="1"/>
    <col min="3" max="3" width="0.88671875" style="8" customWidth="1"/>
    <col min="4" max="4" width="8.88671875" style="8" customWidth="1"/>
    <col min="5" max="5" width="16.3359375" style="8" customWidth="1"/>
    <col min="6" max="10" width="6.4453125" style="8" customWidth="1"/>
    <col min="11" max="12" width="6.4453125" style="48" customWidth="1"/>
    <col min="13" max="14" width="7.21484375" style="48" customWidth="1"/>
    <col min="15" max="15" width="6.88671875" style="48" customWidth="1"/>
    <col min="16" max="16" width="7.21484375" style="48" customWidth="1"/>
    <col min="17" max="16384" width="8.88671875" style="8" customWidth="1"/>
  </cols>
  <sheetData>
    <row r="1" ht="9" customHeight="1"/>
    <row r="2" spans="2:5" ht="15.75">
      <c r="B2" s="45" t="s">
        <v>537</v>
      </c>
      <c r="E2" s="8" t="s">
        <v>166</v>
      </c>
    </row>
    <row r="3" spans="2:16" ht="3.75" customHeight="1">
      <c r="B3" s="15"/>
      <c r="C3" s="15"/>
      <c r="D3" s="15"/>
      <c r="E3" s="15"/>
      <c r="F3" s="15"/>
      <c r="G3" s="15"/>
      <c r="H3" s="15"/>
      <c r="I3" s="15"/>
      <c r="J3" s="15"/>
      <c r="K3" s="50"/>
      <c r="L3" s="50"/>
      <c r="M3" s="50"/>
      <c r="N3" s="50"/>
      <c r="O3" s="50"/>
      <c r="P3" s="50"/>
    </row>
    <row r="4" spans="2:16" ht="18.75">
      <c r="B4" s="215"/>
      <c r="C4" s="215"/>
      <c r="D4" s="215"/>
      <c r="E4" s="215"/>
      <c r="F4" s="176" t="s">
        <v>475</v>
      </c>
      <c r="G4" s="176">
        <v>2000</v>
      </c>
      <c r="H4" s="176">
        <v>2001</v>
      </c>
      <c r="I4" s="176">
        <v>2002</v>
      </c>
      <c r="J4" s="176">
        <v>2003</v>
      </c>
      <c r="K4" s="176">
        <v>2004</v>
      </c>
      <c r="L4" s="176">
        <v>2005</v>
      </c>
      <c r="M4" s="176">
        <v>2006</v>
      </c>
      <c r="N4" s="176">
        <v>2007</v>
      </c>
      <c r="O4" s="176">
        <v>2008</v>
      </c>
      <c r="P4" s="176">
        <v>2009</v>
      </c>
    </row>
    <row r="5" spans="2:16" ht="9" customHeight="1">
      <c r="B5" s="15"/>
      <c r="C5" s="15"/>
      <c r="D5" s="15"/>
      <c r="E5" s="15"/>
      <c r="F5" s="12"/>
      <c r="G5" s="107"/>
      <c r="H5" s="107"/>
      <c r="I5" s="107"/>
      <c r="J5" s="107"/>
      <c r="K5" s="107"/>
      <c r="L5" s="107"/>
      <c r="M5" s="8"/>
      <c r="N5" s="8"/>
      <c r="O5" s="8"/>
      <c r="P5" s="8"/>
    </row>
    <row r="6" spans="2:16" ht="17.25">
      <c r="B6" s="169" t="s">
        <v>165</v>
      </c>
      <c r="C6" s="108"/>
      <c r="D6" s="108"/>
      <c r="E6" s="108"/>
      <c r="F6" s="48"/>
      <c r="G6" s="48"/>
      <c r="H6" s="48"/>
      <c r="I6" s="48"/>
      <c r="J6" s="46"/>
      <c r="L6" s="46"/>
      <c r="M6" s="46"/>
      <c r="N6" s="46"/>
      <c r="O6" s="46"/>
      <c r="P6" s="46" t="s">
        <v>476</v>
      </c>
    </row>
    <row r="7" spans="2:16" ht="9" customHeight="1">
      <c r="B7" s="168"/>
      <c r="F7" s="48"/>
      <c r="G7" s="48"/>
      <c r="H7" s="48"/>
      <c r="I7" s="48"/>
      <c r="J7" s="106"/>
      <c r="K7" s="106"/>
      <c r="L7" s="8"/>
      <c r="M7" s="8"/>
      <c r="N7" s="8"/>
      <c r="O7" s="8"/>
      <c r="P7" s="8"/>
    </row>
    <row r="8" spans="2:16" ht="15">
      <c r="B8" s="8" t="s">
        <v>149</v>
      </c>
      <c r="F8" s="48">
        <v>86</v>
      </c>
      <c r="G8" s="48">
        <v>86</v>
      </c>
      <c r="H8" s="48">
        <v>84</v>
      </c>
      <c r="I8" s="48">
        <v>80</v>
      </c>
      <c r="J8" s="48">
        <v>82</v>
      </c>
      <c r="K8" s="49">
        <v>84.97099505025686</v>
      </c>
      <c r="L8" s="48">
        <v>85</v>
      </c>
      <c r="M8" s="49">
        <v>86.927</v>
      </c>
      <c r="N8" s="238">
        <v>83.579</v>
      </c>
      <c r="O8" s="238">
        <v>89.086</v>
      </c>
      <c r="P8" s="238">
        <v>89.301</v>
      </c>
    </row>
    <row r="9" spans="2:16" ht="15">
      <c r="B9" s="8" t="s">
        <v>164</v>
      </c>
      <c r="F9" s="48">
        <v>35</v>
      </c>
      <c r="G9" s="48">
        <v>32</v>
      </c>
      <c r="H9" s="48">
        <v>35</v>
      </c>
      <c r="I9" s="48">
        <v>23</v>
      </c>
      <c r="J9" s="48">
        <v>32</v>
      </c>
      <c r="K9" s="49">
        <v>34.63364159035068</v>
      </c>
      <c r="L9" s="48">
        <v>40</v>
      </c>
      <c r="M9" s="49">
        <v>45.613</v>
      </c>
      <c r="N9" s="238">
        <v>33.21</v>
      </c>
      <c r="O9" s="238">
        <v>40.335</v>
      </c>
      <c r="P9" s="238">
        <v>40.696</v>
      </c>
    </row>
    <row r="10" spans="2:16" ht="15">
      <c r="B10" s="8" t="s">
        <v>163</v>
      </c>
      <c r="F10" s="48">
        <v>62</v>
      </c>
      <c r="G10" s="48">
        <v>57</v>
      </c>
      <c r="H10" s="48">
        <v>59</v>
      </c>
      <c r="I10" s="48">
        <v>56</v>
      </c>
      <c r="J10" s="48">
        <v>55</v>
      </c>
      <c r="K10" s="49">
        <v>58.28304615590797</v>
      </c>
      <c r="L10" s="48">
        <v>57</v>
      </c>
      <c r="M10" s="49">
        <v>55.542</v>
      </c>
      <c r="N10" s="238">
        <v>57.054</v>
      </c>
      <c r="O10" s="238">
        <v>59.243</v>
      </c>
      <c r="P10" s="238">
        <v>56.752</v>
      </c>
    </row>
    <row r="11" spans="6:16" ht="9" customHeight="1">
      <c r="F11" s="48"/>
      <c r="G11" s="48"/>
      <c r="H11" s="48"/>
      <c r="I11" s="48"/>
      <c r="J11" s="48"/>
      <c r="K11" s="49"/>
      <c r="L11" s="8"/>
      <c r="M11" s="239"/>
      <c r="N11" s="240"/>
      <c r="O11" s="240"/>
      <c r="P11" s="240"/>
    </row>
    <row r="12" spans="2:16" ht="15">
      <c r="B12" s="8" t="s">
        <v>162</v>
      </c>
      <c r="F12" s="48">
        <v>76</v>
      </c>
      <c r="G12" s="48">
        <v>84</v>
      </c>
      <c r="H12" s="48">
        <v>84</v>
      </c>
      <c r="I12" s="48">
        <v>79</v>
      </c>
      <c r="J12" s="48">
        <v>84</v>
      </c>
      <c r="K12" s="49">
        <v>86.83479855260218</v>
      </c>
      <c r="L12" s="48">
        <v>83</v>
      </c>
      <c r="M12" s="49">
        <v>83.086</v>
      </c>
      <c r="N12" s="238">
        <v>82.192</v>
      </c>
      <c r="O12" s="238">
        <v>88.487</v>
      </c>
      <c r="P12" s="238">
        <v>85.64</v>
      </c>
    </row>
    <row r="13" spans="2:16" ht="15">
      <c r="B13" s="8" t="s">
        <v>161</v>
      </c>
      <c r="F13" s="48">
        <v>64</v>
      </c>
      <c r="G13" s="48">
        <v>66</v>
      </c>
      <c r="H13" s="48">
        <v>68</v>
      </c>
      <c r="I13" s="48">
        <v>59</v>
      </c>
      <c r="J13" s="48">
        <v>63</v>
      </c>
      <c r="K13" s="49">
        <v>65.34878235425508</v>
      </c>
      <c r="L13" s="48">
        <v>64</v>
      </c>
      <c r="M13" s="49">
        <v>67.287</v>
      </c>
      <c r="N13" s="238">
        <v>71.061</v>
      </c>
      <c r="O13" s="238">
        <v>74.395</v>
      </c>
      <c r="P13" s="238">
        <v>77.945</v>
      </c>
    </row>
    <row r="14" spans="2:16" ht="15">
      <c r="B14" s="8" t="s">
        <v>160</v>
      </c>
      <c r="F14" s="48">
        <v>75</v>
      </c>
      <c r="G14" s="48">
        <v>78</v>
      </c>
      <c r="H14" s="48">
        <v>80</v>
      </c>
      <c r="I14" s="48">
        <v>77</v>
      </c>
      <c r="J14" s="48">
        <v>74</v>
      </c>
      <c r="K14" s="49">
        <v>71.69041900379719</v>
      </c>
      <c r="L14" s="48">
        <v>71</v>
      </c>
      <c r="M14" s="49">
        <v>74.044</v>
      </c>
      <c r="N14" s="238">
        <v>77.654</v>
      </c>
      <c r="O14" s="238">
        <v>84.576</v>
      </c>
      <c r="P14" s="238">
        <v>82.972</v>
      </c>
    </row>
    <row r="15" spans="2:16" ht="15">
      <c r="B15" s="8" t="s">
        <v>159</v>
      </c>
      <c r="F15" s="48">
        <v>75</v>
      </c>
      <c r="G15" s="48">
        <v>73</v>
      </c>
      <c r="H15" s="48">
        <v>75</v>
      </c>
      <c r="I15" s="48">
        <v>70</v>
      </c>
      <c r="J15" s="48">
        <v>72</v>
      </c>
      <c r="K15" s="49">
        <v>76.1307823095823</v>
      </c>
      <c r="L15" s="48">
        <v>78</v>
      </c>
      <c r="M15" s="49">
        <v>79.053</v>
      </c>
      <c r="N15" s="238">
        <v>77.945</v>
      </c>
      <c r="O15" s="238">
        <v>82.934</v>
      </c>
      <c r="P15" s="238">
        <v>85.178</v>
      </c>
    </row>
    <row r="16" spans="6:16" ht="9" customHeight="1">
      <c r="F16" s="48"/>
      <c r="G16" s="48"/>
      <c r="H16" s="48"/>
      <c r="I16" s="48"/>
      <c r="J16" s="48"/>
      <c r="K16" s="49"/>
      <c r="L16" s="8"/>
      <c r="M16" s="239"/>
      <c r="N16" s="240"/>
      <c r="O16" s="240"/>
      <c r="P16" s="240"/>
    </row>
    <row r="17" spans="2:16" ht="15">
      <c r="B17" s="8" t="s">
        <v>148</v>
      </c>
      <c r="F17" s="48">
        <v>84</v>
      </c>
      <c r="G17" s="48">
        <v>82</v>
      </c>
      <c r="H17" s="48">
        <v>76</v>
      </c>
      <c r="I17" s="48">
        <v>73</v>
      </c>
      <c r="J17" s="48">
        <v>75</v>
      </c>
      <c r="K17" s="49">
        <v>80.42565248157247</v>
      </c>
      <c r="L17" s="48">
        <v>79</v>
      </c>
      <c r="M17" s="49">
        <v>86.322</v>
      </c>
      <c r="N17" s="238">
        <v>83.337</v>
      </c>
      <c r="O17" s="238">
        <v>88.774</v>
      </c>
      <c r="P17" s="238">
        <v>88.043</v>
      </c>
    </row>
    <row r="18" spans="2:16" ht="15">
      <c r="B18" s="8" t="s">
        <v>158</v>
      </c>
      <c r="F18" s="48">
        <v>86</v>
      </c>
      <c r="G18" s="48">
        <v>88</v>
      </c>
      <c r="H18" s="48">
        <v>86</v>
      </c>
      <c r="I18" s="48">
        <v>83</v>
      </c>
      <c r="J18" s="48">
        <v>85</v>
      </c>
      <c r="K18" s="49">
        <v>87.13482824212643</v>
      </c>
      <c r="L18" s="48">
        <v>87</v>
      </c>
      <c r="M18" s="49">
        <v>88.962</v>
      </c>
      <c r="N18" s="238">
        <v>87.93</v>
      </c>
      <c r="O18" s="238">
        <v>89.263</v>
      </c>
      <c r="P18" s="238">
        <v>89.613</v>
      </c>
    </row>
    <row r="19" spans="2:16" ht="15">
      <c r="B19" s="8" t="s">
        <v>157</v>
      </c>
      <c r="F19" s="48">
        <v>81</v>
      </c>
      <c r="G19" s="48">
        <v>81</v>
      </c>
      <c r="H19" s="48">
        <v>83</v>
      </c>
      <c r="I19" s="48">
        <v>83</v>
      </c>
      <c r="J19" s="48">
        <v>82</v>
      </c>
      <c r="K19" s="49">
        <v>83.84198196113469</v>
      </c>
      <c r="L19" s="48">
        <v>84</v>
      </c>
      <c r="M19" s="49">
        <v>84.262</v>
      </c>
      <c r="N19" s="238">
        <v>83.104</v>
      </c>
      <c r="O19" s="238">
        <v>84.815</v>
      </c>
      <c r="P19" s="238">
        <v>88.137</v>
      </c>
    </row>
    <row r="20" spans="2:16" ht="15">
      <c r="B20" s="8" t="s">
        <v>156</v>
      </c>
      <c r="F20" s="48">
        <v>69</v>
      </c>
      <c r="G20" s="48">
        <v>70</v>
      </c>
      <c r="H20" s="48">
        <v>75</v>
      </c>
      <c r="I20" s="48">
        <v>70</v>
      </c>
      <c r="J20" s="48">
        <v>70</v>
      </c>
      <c r="K20" s="49">
        <v>71.79437815501453</v>
      </c>
      <c r="L20" s="48">
        <v>72</v>
      </c>
      <c r="M20" s="49">
        <v>70.667</v>
      </c>
      <c r="N20" s="238">
        <v>71.024</v>
      </c>
      <c r="O20" s="238">
        <v>72.44</v>
      </c>
      <c r="P20" s="238">
        <v>76.843</v>
      </c>
    </row>
    <row r="21" spans="2:16" ht="15">
      <c r="B21" s="8" t="s">
        <v>155</v>
      </c>
      <c r="F21" s="48">
        <v>83</v>
      </c>
      <c r="G21" s="48">
        <v>82</v>
      </c>
      <c r="H21" s="48">
        <v>82</v>
      </c>
      <c r="I21" s="48">
        <v>70</v>
      </c>
      <c r="J21" s="48">
        <v>78</v>
      </c>
      <c r="K21" s="49">
        <v>80.96935768595043</v>
      </c>
      <c r="L21" s="48">
        <v>83</v>
      </c>
      <c r="M21" s="49">
        <v>82.075</v>
      </c>
      <c r="N21" s="238">
        <v>80.228</v>
      </c>
      <c r="O21" s="238">
        <v>82.177</v>
      </c>
      <c r="P21" s="238">
        <v>83.612</v>
      </c>
    </row>
    <row r="22" spans="2:16" ht="15">
      <c r="B22" s="8" t="s">
        <v>154</v>
      </c>
      <c r="F22" s="48">
        <v>74</v>
      </c>
      <c r="G22" s="48">
        <v>75</v>
      </c>
      <c r="H22" s="48">
        <v>71</v>
      </c>
      <c r="I22" s="48">
        <v>71</v>
      </c>
      <c r="J22" s="48">
        <v>75</v>
      </c>
      <c r="K22" s="49">
        <v>73.66274888541433</v>
      </c>
      <c r="L22" s="48">
        <v>77</v>
      </c>
      <c r="M22" s="49">
        <v>78.912</v>
      </c>
      <c r="N22" s="238">
        <v>78.552</v>
      </c>
      <c r="O22" s="238">
        <v>78.548</v>
      </c>
      <c r="P22" s="238">
        <v>81.28</v>
      </c>
    </row>
    <row r="23" spans="2:16" ht="15">
      <c r="B23" s="8" t="s">
        <v>153</v>
      </c>
      <c r="F23" s="48">
        <v>73</v>
      </c>
      <c r="G23" s="48">
        <v>72</v>
      </c>
      <c r="H23" s="48">
        <v>75</v>
      </c>
      <c r="I23" s="48">
        <v>74</v>
      </c>
      <c r="J23" s="48">
        <v>76</v>
      </c>
      <c r="K23" s="49">
        <v>75.92019231628323</v>
      </c>
      <c r="L23" s="48">
        <v>80</v>
      </c>
      <c r="M23" s="49">
        <v>80.128</v>
      </c>
      <c r="N23" s="238">
        <v>77.938</v>
      </c>
      <c r="O23" s="238">
        <v>76.435</v>
      </c>
      <c r="P23" s="238">
        <v>79.336</v>
      </c>
    </row>
    <row r="24" spans="6:16" ht="9" customHeight="1">
      <c r="F24" s="48"/>
      <c r="G24" s="48"/>
      <c r="H24" s="48"/>
      <c r="I24" s="48"/>
      <c r="J24" s="48"/>
      <c r="L24" s="8"/>
      <c r="M24" s="239"/>
      <c r="N24" s="240"/>
      <c r="O24" s="240"/>
      <c r="P24" s="240"/>
    </row>
    <row r="25" spans="2:16" ht="15">
      <c r="B25" s="169" t="s">
        <v>152</v>
      </c>
      <c r="C25" s="41"/>
      <c r="D25" s="108"/>
      <c r="E25" s="108"/>
      <c r="F25" s="109">
        <v>999</v>
      </c>
      <c r="G25" s="109">
        <v>2060</v>
      </c>
      <c r="H25" s="109">
        <v>2077</v>
      </c>
      <c r="I25" s="109">
        <v>2024</v>
      </c>
      <c r="J25" s="109">
        <v>2416</v>
      </c>
      <c r="K25" s="109">
        <v>2042</v>
      </c>
      <c r="L25" s="109">
        <v>2114</v>
      </c>
      <c r="M25" s="163">
        <v>2015</v>
      </c>
      <c r="N25" s="164">
        <v>2029</v>
      </c>
      <c r="O25" s="164">
        <v>2091</v>
      </c>
      <c r="P25" s="164">
        <v>2067</v>
      </c>
    </row>
    <row r="26" spans="6:16" ht="15" customHeight="1">
      <c r="F26" s="48"/>
      <c r="G26" s="48"/>
      <c r="H26" s="48"/>
      <c r="I26" s="48"/>
      <c r="J26" s="48"/>
      <c r="L26" s="8"/>
      <c r="M26" s="239"/>
      <c r="N26" s="240"/>
      <c r="O26" s="240"/>
      <c r="P26" s="240"/>
    </row>
    <row r="27" spans="2:16" ht="18">
      <c r="B27" s="169" t="s">
        <v>474</v>
      </c>
      <c r="C27" s="108"/>
      <c r="D27" s="108"/>
      <c r="E27" s="108"/>
      <c r="F27" s="48"/>
      <c r="G27" s="48"/>
      <c r="H27" s="48"/>
      <c r="I27" s="48"/>
      <c r="J27" s="46"/>
      <c r="L27" s="46"/>
      <c r="M27" s="144"/>
      <c r="N27" s="162"/>
      <c r="O27" s="162"/>
      <c r="P27" s="162" t="s">
        <v>508</v>
      </c>
    </row>
    <row r="28" spans="2:16" ht="9" customHeight="1">
      <c r="B28" s="168"/>
      <c r="F28" s="48"/>
      <c r="G28" s="48"/>
      <c r="H28" s="48"/>
      <c r="I28" s="48"/>
      <c r="J28" s="106"/>
      <c r="K28" s="106"/>
      <c r="L28" s="8"/>
      <c r="M28" s="239"/>
      <c r="N28" s="240"/>
      <c r="O28" s="240"/>
      <c r="P28" s="240"/>
    </row>
    <row r="29" spans="2:16" ht="15">
      <c r="B29" s="8" t="s">
        <v>149</v>
      </c>
      <c r="F29" s="48">
        <v>93</v>
      </c>
      <c r="G29" s="48">
        <v>86</v>
      </c>
      <c r="H29" s="48">
        <v>85</v>
      </c>
      <c r="I29" s="48">
        <v>87</v>
      </c>
      <c r="J29" s="48">
        <v>87</v>
      </c>
      <c r="K29" s="49">
        <v>83.6555887114909</v>
      </c>
      <c r="L29" s="48">
        <v>80</v>
      </c>
      <c r="M29" s="49">
        <v>88.695</v>
      </c>
      <c r="N29" s="238">
        <v>87.29</v>
      </c>
      <c r="O29" s="238">
        <v>85.144</v>
      </c>
      <c r="P29" s="238">
        <v>90.298</v>
      </c>
    </row>
    <row r="30" spans="2:16" ht="15">
      <c r="B30" s="8" t="s">
        <v>164</v>
      </c>
      <c r="F30" s="48">
        <v>60</v>
      </c>
      <c r="G30" s="48">
        <v>53</v>
      </c>
      <c r="H30" s="48">
        <v>55</v>
      </c>
      <c r="I30" s="48">
        <v>52</v>
      </c>
      <c r="J30" s="48">
        <v>68</v>
      </c>
      <c r="K30" s="49">
        <v>55.82014346750618</v>
      </c>
      <c r="L30" s="48">
        <v>52</v>
      </c>
      <c r="M30" s="49">
        <v>68.756</v>
      </c>
      <c r="N30" s="238">
        <v>57.938</v>
      </c>
      <c r="O30" s="238">
        <v>54.292</v>
      </c>
      <c r="P30" s="238">
        <v>55.817</v>
      </c>
    </row>
    <row r="31" spans="2:16" ht="15">
      <c r="B31" s="8" t="s">
        <v>163</v>
      </c>
      <c r="F31" s="48">
        <v>65</v>
      </c>
      <c r="G31" s="48">
        <v>64</v>
      </c>
      <c r="H31" s="48">
        <v>60</v>
      </c>
      <c r="I31" s="48">
        <v>64</v>
      </c>
      <c r="J31" s="48">
        <v>66</v>
      </c>
      <c r="K31" s="49">
        <v>68.35691567348775</v>
      </c>
      <c r="L31" s="48">
        <v>64</v>
      </c>
      <c r="M31" s="49">
        <v>69.79</v>
      </c>
      <c r="N31" s="238">
        <v>69.825</v>
      </c>
      <c r="O31" s="238">
        <v>65.068</v>
      </c>
      <c r="P31" s="238">
        <v>65.07</v>
      </c>
    </row>
    <row r="32" spans="6:16" ht="9" customHeight="1">
      <c r="F32" s="48"/>
      <c r="G32" s="48"/>
      <c r="H32" s="48"/>
      <c r="I32" s="48"/>
      <c r="J32" s="48"/>
      <c r="L32" s="48" t="s">
        <v>299</v>
      </c>
      <c r="M32" s="49"/>
      <c r="N32" s="240"/>
      <c r="O32" s="240"/>
      <c r="P32" s="240"/>
    </row>
    <row r="33" spans="2:16" ht="15">
      <c r="B33" s="8" t="s">
        <v>162</v>
      </c>
      <c r="F33" s="48">
        <v>96</v>
      </c>
      <c r="G33" s="48">
        <v>91</v>
      </c>
      <c r="H33" s="48">
        <v>87</v>
      </c>
      <c r="I33" s="48">
        <v>81</v>
      </c>
      <c r="J33" s="48">
        <v>91</v>
      </c>
      <c r="K33" s="49">
        <v>87.96712750168653</v>
      </c>
      <c r="L33" s="48">
        <v>94</v>
      </c>
      <c r="M33" s="49">
        <v>86.92</v>
      </c>
      <c r="N33" s="238">
        <v>81.96</v>
      </c>
      <c r="O33" s="238">
        <v>90.016</v>
      </c>
      <c r="P33" s="238">
        <v>87.301</v>
      </c>
    </row>
    <row r="34" spans="2:16" ht="15">
      <c r="B34" s="8" t="s">
        <v>161</v>
      </c>
      <c r="F34" s="48">
        <v>75</v>
      </c>
      <c r="G34" s="48">
        <v>73</v>
      </c>
      <c r="H34" s="48">
        <v>74</v>
      </c>
      <c r="I34" s="48">
        <v>72</v>
      </c>
      <c r="J34" s="48">
        <v>75</v>
      </c>
      <c r="K34" s="49">
        <v>80.82405239487295</v>
      </c>
      <c r="L34" s="48">
        <v>78</v>
      </c>
      <c r="M34" s="49">
        <v>78.898</v>
      </c>
      <c r="N34" s="238">
        <v>78.668</v>
      </c>
      <c r="O34" s="238">
        <v>79.666</v>
      </c>
      <c r="P34" s="238">
        <v>82.835</v>
      </c>
    </row>
    <row r="35" spans="2:16" ht="15">
      <c r="B35" s="8" t="s">
        <v>160</v>
      </c>
      <c r="F35" s="48">
        <v>73</v>
      </c>
      <c r="G35" s="48">
        <v>78</v>
      </c>
      <c r="H35" s="48">
        <v>78</v>
      </c>
      <c r="I35" s="48">
        <v>83</v>
      </c>
      <c r="J35" s="48">
        <v>87</v>
      </c>
      <c r="K35" s="49">
        <v>89.56582392624242</v>
      </c>
      <c r="L35" s="48">
        <v>85</v>
      </c>
      <c r="M35" s="49">
        <v>78.323</v>
      </c>
      <c r="N35" s="238">
        <v>82.129</v>
      </c>
      <c r="O35" s="238">
        <v>77.569</v>
      </c>
      <c r="P35" s="238">
        <v>90.118</v>
      </c>
    </row>
    <row r="36" spans="2:16" ht="15">
      <c r="B36" s="8" t="s">
        <v>159</v>
      </c>
      <c r="F36" s="48">
        <v>84</v>
      </c>
      <c r="G36" s="48">
        <v>76</v>
      </c>
      <c r="H36" s="48">
        <v>83</v>
      </c>
      <c r="I36" s="48">
        <v>77</v>
      </c>
      <c r="J36" s="48">
        <v>85</v>
      </c>
      <c r="K36" s="49">
        <v>79.72690667865977</v>
      </c>
      <c r="L36" s="48">
        <v>89</v>
      </c>
      <c r="M36" s="49">
        <v>86.184</v>
      </c>
      <c r="N36" s="238">
        <v>86.66</v>
      </c>
      <c r="O36" s="238">
        <v>85.723</v>
      </c>
      <c r="P36" s="238">
        <v>91.333</v>
      </c>
    </row>
    <row r="37" spans="6:16" ht="9" customHeight="1">
      <c r="F37" s="48"/>
      <c r="G37" s="48"/>
      <c r="H37" s="48"/>
      <c r="I37" s="48"/>
      <c r="J37" s="48"/>
      <c r="L37" s="8"/>
      <c r="M37" s="239"/>
      <c r="N37" s="240"/>
      <c r="O37" s="240"/>
      <c r="P37" s="240"/>
    </row>
    <row r="38" spans="2:16" ht="15">
      <c r="B38" s="8" t="s">
        <v>148</v>
      </c>
      <c r="F38" s="48">
        <v>91</v>
      </c>
      <c r="G38" s="48">
        <v>76</v>
      </c>
      <c r="H38" s="48">
        <v>73</v>
      </c>
      <c r="I38" s="48">
        <v>76</v>
      </c>
      <c r="J38" s="48">
        <v>78</v>
      </c>
      <c r="K38" s="49">
        <v>81.83023116707894</v>
      </c>
      <c r="L38" s="48">
        <v>73</v>
      </c>
      <c r="M38" s="49">
        <v>86.581</v>
      </c>
      <c r="N38" s="238">
        <v>86.069</v>
      </c>
      <c r="O38" s="238">
        <v>86.652</v>
      </c>
      <c r="P38" s="238">
        <v>90.233</v>
      </c>
    </row>
    <row r="39" spans="2:16" ht="15">
      <c r="B39" s="8" t="s">
        <v>158</v>
      </c>
      <c r="F39" s="48">
        <v>87</v>
      </c>
      <c r="G39" s="48">
        <v>79</v>
      </c>
      <c r="H39" s="48">
        <v>76</v>
      </c>
      <c r="I39" s="48">
        <v>82</v>
      </c>
      <c r="J39" s="48">
        <v>79</v>
      </c>
      <c r="K39" s="49">
        <v>81.36937351023161</v>
      </c>
      <c r="L39" s="48">
        <v>78</v>
      </c>
      <c r="M39" s="49">
        <v>86.187</v>
      </c>
      <c r="N39" s="238">
        <v>83.79</v>
      </c>
      <c r="O39" s="238">
        <v>81.877</v>
      </c>
      <c r="P39" s="238">
        <v>87.491</v>
      </c>
    </row>
    <row r="40" spans="2:16" ht="15">
      <c r="B40" s="8" t="s">
        <v>157</v>
      </c>
      <c r="F40" s="48">
        <v>79</v>
      </c>
      <c r="G40" s="48">
        <v>78</v>
      </c>
      <c r="H40" s="48">
        <v>78</v>
      </c>
      <c r="I40" s="48">
        <v>78</v>
      </c>
      <c r="J40" s="48">
        <v>82</v>
      </c>
      <c r="K40" s="49">
        <v>75.93990735327188</v>
      </c>
      <c r="L40" s="48">
        <v>77</v>
      </c>
      <c r="M40" s="49">
        <v>78.493</v>
      </c>
      <c r="N40" s="238">
        <v>82.906</v>
      </c>
      <c r="O40" s="238">
        <v>80.545</v>
      </c>
      <c r="P40" s="238">
        <v>83.386</v>
      </c>
    </row>
    <row r="41" spans="2:16" ht="15">
      <c r="B41" s="8" t="s">
        <v>156</v>
      </c>
      <c r="F41" s="48">
        <v>70</v>
      </c>
      <c r="G41" s="48">
        <v>78</v>
      </c>
      <c r="H41" s="48">
        <v>78</v>
      </c>
      <c r="I41" s="48">
        <v>80</v>
      </c>
      <c r="J41" s="48">
        <v>80</v>
      </c>
      <c r="K41" s="49">
        <v>69.79715403642906</v>
      </c>
      <c r="L41" s="48">
        <v>73</v>
      </c>
      <c r="M41" s="49">
        <v>71.012</v>
      </c>
      <c r="N41" s="238">
        <v>76.994</v>
      </c>
      <c r="O41" s="238">
        <v>72.124</v>
      </c>
      <c r="P41" s="238">
        <v>79.517</v>
      </c>
    </row>
    <row r="42" spans="2:16" ht="15">
      <c r="B42" s="8" t="s">
        <v>155</v>
      </c>
      <c r="F42" s="48">
        <v>70</v>
      </c>
      <c r="G42" s="48">
        <v>81</v>
      </c>
      <c r="H42" s="48">
        <v>80</v>
      </c>
      <c r="I42" s="48">
        <v>81</v>
      </c>
      <c r="J42" s="48">
        <v>76</v>
      </c>
      <c r="K42" s="49">
        <v>71.58462761412189</v>
      </c>
      <c r="L42" s="48">
        <v>73</v>
      </c>
      <c r="M42" s="49">
        <v>83.409</v>
      </c>
      <c r="N42" s="238">
        <v>78.356</v>
      </c>
      <c r="O42" s="238">
        <v>71.999</v>
      </c>
      <c r="P42" s="238">
        <v>84.086</v>
      </c>
    </row>
    <row r="43" spans="2:16" ht="15">
      <c r="B43" s="8" t="s">
        <v>154</v>
      </c>
      <c r="F43" s="48">
        <v>82</v>
      </c>
      <c r="G43" s="48">
        <v>80</v>
      </c>
      <c r="H43" s="48">
        <v>81</v>
      </c>
      <c r="I43" s="48">
        <v>79</v>
      </c>
      <c r="J43" s="48">
        <v>77</v>
      </c>
      <c r="K43" s="49">
        <v>81.3457209354621</v>
      </c>
      <c r="L43" s="48">
        <v>83</v>
      </c>
      <c r="M43" s="49">
        <v>84.269</v>
      </c>
      <c r="N43" s="238">
        <v>88.966</v>
      </c>
      <c r="O43" s="238">
        <v>83.621</v>
      </c>
      <c r="P43" s="238">
        <v>85.868</v>
      </c>
    </row>
    <row r="44" spans="2:16" ht="15">
      <c r="B44" s="8" t="s">
        <v>153</v>
      </c>
      <c r="F44" s="48">
        <v>80</v>
      </c>
      <c r="G44" s="48">
        <v>68</v>
      </c>
      <c r="H44" s="48">
        <v>71</v>
      </c>
      <c r="I44" s="48">
        <v>70</v>
      </c>
      <c r="J44" s="48">
        <v>72</v>
      </c>
      <c r="K44" s="49">
        <v>71.19616123229144</v>
      </c>
      <c r="L44" s="48">
        <v>80</v>
      </c>
      <c r="M44" s="49">
        <v>78.011</v>
      </c>
      <c r="N44" s="238">
        <v>77.019</v>
      </c>
      <c r="O44" s="238">
        <v>73.963</v>
      </c>
      <c r="P44" s="238">
        <v>78.055</v>
      </c>
    </row>
    <row r="45" spans="6:16" ht="9" customHeight="1">
      <c r="F45" s="48"/>
      <c r="G45" s="48"/>
      <c r="H45" s="48"/>
      <c r="I45" s="48"/>
      <c r="J45" s="48"/>
      <c r="L45" s="8"/>
      <c r="M45" s="239"/>
      <c r="N45" s="240"/>
      <c r="O45" s="240"/>
      <c r="P45" s="240"/>
    </row>
    <row r="46" spans="2:16" ht="15">
      <c r="B46" s="169" t="s">
        <v>152</v>
      </c>
      <c r="C46" s="41"/>
      <c r="D46" s="108"/>
      <c r="E46" s="108"/>
      <c r="F46" s="106">
        <v>144</v>
      </c>
      <c r="G46" s="106">
        <v>465</v>
      </c>
      <c r="H46" s="106">
        <v>535</v>
      </c>
      <c r="I46" s="106">
        <v>464</v>
      </c>
      <c r="J46" s="106">
        <v>457</v>
      </c>
      <c r="K46" s="241">
        <v>382</v>
      </c>
      <c r="L46" s="241">
        <v>420</v>
      </c>
      <c r="M46" s="241">
        <v>480</v>
      </c>
      <c r="N46" s="161">
        <v>323</v>
      </c>
      <c r="O46" s="161">
        <v>391</v>
      </c>
      <c r="P46" s="161">
        <v>481</v>
      </c>
    </row>
    <row r="47" spans="6:16" ht="15" customHeight="1">
      <c r="F47" s="48"/>
      <c r="G47" s="48"/>
      <c r="H47" s="48"/>
      <c r="I47" s="48"/>
      <c r="J47" s="48"/>
      <c r="L47" s="8"/>
      <c r="M47" s="239"/>
      <c r="N47" s="240"/>
      <c r="O47" s="240"/>
      <c r="P47" s="240"/>
    </row>
    <row r="48" spans="2:16" ht="15">
      <c r="B48" s="169" t="s">
        <v>151</v>
      </c>
      <c r="C48" s="108"/>
      <c r="D48" s="108"/>
      <c r="E48" s="108"/>
      <c r="F48" s="48"/>
      <c r="G48" s="48"/>
      <c r="H48" s="48"/>
      <c r="I48" s="48"/>
      <c r="J48" s="46"/>
      <c r="L48" s="46"/>
      <c r="M48" s="144"/>
      <c r="N48" s="162"/>
      <c r="O48" s="162"/>
      <c r="P48" s="162" t="s">
        <v>508</v>
      </c>
    </row>
    <row r="49" spans="2:16" ht="9" customHeight="1">
      <c r="B49" s="168"/>
      <c r="F49" s="48"/>
      <c r="G49" s="48"/>
      <c r="H49" s="48"/>
      <c r="I49" s="48"/>
      <c r="J49" s="48"/>
      <c r="L49" s="8"/>
      <c r="M49" s="239"/>
      <c r="N49" s="240"/>
      <c r="O49" s="240"/>
      <c r="P49" s="240"/>
    </row>
    <row r="50" spans="2:16" ht="15">
      <c r="B50" s="8" t="s">
        <v>149</v>
      </c>
      <c r="F50" s="48">
        <v>80</v>
      </c>
      <c r="G50" s="48">
        <v>80</v>
      </c>
      <c r="H50" s="48">
        <v>78</v>
      </c>
      <c r="I50" s="48">
        <v>78</v>
      </c>
      <c r="J50" s="48">
        <v>80</v>
      </c>
      <c r="K50" s="242">
        <v>81.56878656009474</v>
      </c>
      <c r="L50" s="48">
        <v>83</v>
      </c>
      <c r="M50" s="49">
        <v>84.99</v>
      </c>
      <c r="N50" s="238">
        <v>82.306</v>
      </c>
      <c r="O50" s="238">
        <v>85.567</v>
      </c>
      <c r="P50" s="238">
        <v>86.289</v>
      </c>
    </row>
    <row r="51" spans="2:16" ht="15">
      <c r="B51" s="8" t="s">
        <v>148</v>
      </c>
      <c r="F51" s="48">
        <v>78</v>
      </c>
      <c r="G51" s="48">
        <v>76</v>
      </c>
      <c r="H51" s="48">
        <v>67</v>
      </c>
      <c r="I51" s="48">
        <v>72</v>
      </c>
      <c r="J51" s="48">
        <v>73</v>
      </c>
      <c r="K51" s="242">
        <v>76.40595145056247</v>
      </c>
      <c r="L51" s="48">
        <v>79</v>
      </c>
      <c r="M51" s="49">
        <v>81.615</v>
      </c>
      <c r="N51" s="238">
        <v>81.511</v>
      </c>
      <c r="O51" s="238">
        <v>84.052</v>
      </c>
      <c r="P51" s="238">
        <v>85.546</v>
      </c>
    </row>
    <row r="52" spans="6:16" ht="9" customHeight="1">
      <c r="F52" s="48"/>
      <c r="G52" s="48"/>
      <c r="H52" s="48"/>
      <c r="I52" s="48"/>
      <c r="J52" s="48"/>
      <c r="K52" s="243"/>
      <c r="L52" s="8"/>
      <c r="M52" s="239"/>
      <c r="N52" s="240"/>
      <c r="O52" s="240"/>
      <c r="P52" s="240"/>
    </row>
    <row r="53" spans="2:16" ht="15">
      <c r="B53" s="169" t="s">
        <v>150</v>
      </c>
      <c r="C53" s="169"/>
      <c r="D53" s="169"/>
      <c r="E53" s="169"/>
      <c r="F53" s="48"/>
      <c r="G53" s="48"/>
      <c r="H53" s="48"/>
      <c r="I53" s="48"/>
      <c r="J53" s="48"/>
      <c r="K53" s="243"/>
      <c r="L53" s="8"/>
      <c r="M53" s="239"/>
      <c r="N53" s="240"/>
      <c r="O53" s="240"/>
      <c r="P53" s="240"/>
    </row>
    <row r="54" spans="2:16" ht="9" customHeight="1">
      <c r="B54" s="168"/>
      <c r="F54" s="48"/>
      <c r="G54" s="48"/>
      <c r="H54" s="48"/>
      <c r="I54" s="48"/>
      <c r="J54" s="48"/>
      <c r="K54" s="243"/>
      <c r="L54" s="8"/>
      <c r="M54" s="239"/>
      <c r="N54" s="240"/>
      <c r="O54" s="240"/>
      <c r="P54" s="240"/>
    </row>
    <row r="55" spans="2:16" ht="15">
      <c r="B55" s="8" t="s">
        <v>149</v>
      </c>
      <c r="F55" s="48">
        <v>85</v>
      </c>
      <c r="G55" s="48">
        <v>81</v>
      </c>
      <c r="H55" s="48">
        <v>75</v>
      </c>
      <c r="I55" s="48">
        <v>80</v>
      </c>
      <c r="J55" s="48">
        <v>80</v>
      </c>
      <c r="K55" s="242">
        <v>81.3365</v>
      </c>
      <c r="L55" s="48">
        <v>83</v>
      </c>
      <c r="M55" s="49">
        <v>87.507</v>
      </c>
      <c r="N55" s="238">
        <v>85.636</v>
      </c>
      <c r="O55" s="238">
        <v>83.572</v>
      </c>
      <c r="P55" s="238">
        <v>85.934</v>
      </c>
    </row>
    <row r="56" spans="2:16" ht="15">
      <c r="B56" s="8" t="s">
        <v>148</v>
      </c>
      <c r="F56" s="48">
        <v>80</v>
      </c>
      <c r="G56" s="48">
        <v>75</v>
      </c>
      <c r="H56" s="48">
        <v>63</v>
      </c>
      <c r="I56" s="48">
        <v>71</v>
      </c>
      <c r="J56" s="48">
        <v>68</v>
      </c>
      <c r="K56" s="242">
        <v>75.25399999999999</v>
      </c>
      <c r="L56" s="48">
        <v>78</v>
      </c>
      <c r="M56" s="49">
        <v>85.7</v>
      </c>
      <c r="N56" s="238">
        <v>83.745</v>
      </c>
      <c r="O56" s="238">
        <v>80.957</v>
      </c>
      <c r="P56" s="238">
        <v>85.733</v>
      </c>
    </row>
    <row r="57" spans="2:16" ht="9" customHeight="1">
      <c r="B57" s="188"/>
      <c r="C57" s="188"/>
      <c r="D57" s="188"/>
      <c r="E57" s="188"/>
      <c r="F57" s="188"/>
      <c r="G57" s="188"/>
      <c r="H57" s="244"/>
      <c r="I57" s="244"/>
      <c r="J57" s="244"/>
      <c r="K57" s="244"/>
      <c r="L57" s="244"/>
      <c r="M57" s="244"/>
      <c r="N57" s="244"/>
      <c r="O57" s="244"/>
      <c r="P57" s="244"/>
    </row>
    <row r="58" spans="2:16" s="3" customFormat="1" ht="14.25" customHeight="1">
      <c r="B58" s="3" t="s">
        <v>439</v>
      </c>
      <c r="K58" s="271"/>
      <c r="L58" s="271"/>
      <c r="M58" s="271"/>
      <c r="N58" s="271"/>
      <c r="O58" s="271"/>
      <c r="P58" s="271"/>
    </row>
    <row r="59" spans="2:16" s="3" customFormat="1" ht="12.75">
      <c r="B59" s="3">
        <v>1</v>
      </c>
      <c r="D59" s="3" t="s">
        <v>477</v>
      </c>
      <c r="K59" s="271"/>
      <c r="L59" s="271"/>
      <c r="M59" s="271"/>
      <c r="N59" s="271"/>
      <c r="O59" s="271"/>
      <c r="P59" s="271"/>
    </row>
    <row r="60" spans="2:16" s="3" customFormat="1" ht="12.75">
      <c r="B60" s="3">
        <v>2</v>
      </c>
      <c r="D60" s="3" t="s">
        <v>147</v>
      </c>
      <c r="K60" s="271"/>
      <c r="L60" s="271"/>
      <c r="M60" s="271"/>
      <c r="N60" s="271"/>
      <c r="O60" s="271"/>
      <c r="P60" s="271"/>
    </row>
    <row r="61" spans="2:16" s="3" customFormat="1" ht="12.75">
      <c r="B61" s="3">
        <v>3</v>
      </c>
      <c r="D61" s="3" t="s">
        <v>318</v>
      </c>
      <c r="K61" s="271"/>
      <c r="L61" s="271"/>
      <c r="M61" s="271"/>
      <c r="N61" s="271"/>
      <c r="O61" s="271"/>
      <c r="P61" s="271"/>
    </row>
    <row r="62" spans="4:16" s="3" customFormat="1" ht="12.75">
      <c r="D62" s="3" t="s">
        <v>319</v>
      </c>
      <c r="K62" s="271"/>
      <c r="L62" s="271"/>
      <c r="M62" s="271"/>
      <c r="N62" s="271"/>
      <c r="O62" s="271"/>
      <c r="P62" s="271"/>
    </row>
    <row r="63" spans="11:16" s="3" customFormat="1" ht="12.75">
      <c r="K63" s="271"/>
      <c r="L63" s="271"/>
      <c r="M63" s="271"/>
      <c r="N63" s="271"/>
      <c r="O63" s="271"/>
      <c r="P63" s="271"/>
    </row>
    <row r="64" ht="105.75" customHeight="1"/>
  </sheetData>
  <printOptions/>
  <pageMargins left="0.75" right="0.75" top="1" bottom="1" header="0.5" footer="0.5"/>
  <pageSetup fitToHeight="1" fitToWidth="1" horizontalDpi="300" verticalDpi="300" orientation="portrait" paperSize="9" scale="70" r:id="rId1"/>
  <headerFooter alignWithMargins="0">
    <oddHeader>&amp;R&amp;"Arial MT,Bold"&amp;14RAIL SERVICES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73"/>
  <sheetViews>
    <sheetView zoomScale="85" zoomScaleNormal="85" workbookViewId="0" topLeftCell="A1">
      <selection activeCell="A1" sqref="A1"/>
    </sheetView>
  </sheetViews>
  <sheetFormatPr defaultColWidth="8.88671875" defaultRowHeight="15"/>
  <cols>
    <col min="1" max="1" width="2.77734375" style="1" customWidth="1"/>
    <col min="2" max="2" width="19.10546875" style="1" customWidth="1"/>
    <col min="3" max="10" width="8.6640625" style="1" customWidth="1"/>
    <col min="11" max="13" width="8.6640625" style="65" customWidth="1"/>
    <col min="14" max="16384" width="8.88671875" style="1" customWidth="1"/>
  </cols>
  <sheetData>
    <row r="1" spans="1:13" s="33" customFormat="1" ht="15.75">
      <c r="A1" s="223" t="s">
        <v>538</v>
      </c>
      <c r="B1" s="15"/>
      <c r="C1" s="15"/>
      <c r="D1" s="15"/>
      <c r="E1" s="15"/>
      <c r="F1" s="15"/>
      <c r="G1" s="15"/>
      <c r="H1" s="8"/>
      <c r="I1" s="8"/>
      <c r="K1" s="77"/>
      <c r="L1" s="77"/>
      <c r="M1" s="77"/>
    </row>
    <row r="2" spans="1:13" s="2" customFormat="1" ht="21" customHeight="1">
      <c r="A2" s="181"/>
      <c r="B2" s="181"/>
      <c r="C2" s="181" t="s">
        <v>7</v>
      </c>
      <c r="D2" s="181" t="s">
        <v>57</v>
      </c>
      <c r="E2" s="181" t="s">
        <v>92</v>
      </c>
      <c r="F2" s="246" t="s">
        <v>119</v>
      </c>
      <c r="G2" s="246" t="s">
        <v>127</v>
      </c>
      <c r="H2" s="246" t="s">
        <v>129</v>
      </c>
      <c r="I2" s="246" t="s">
        <v>202</v>
      </c>
      <c r="J2" s="246" t="s">
        <v>306</v>
      </c>
      <c r="K2" s="246" t="s">
        <v>431</v>
      </c>
      <c r="L2" s="246" t="s">
        <v>437</v>
      </c>
      <c r="M2" s="246" t="s">
        <v>499</v>
      </c>
    </row>
    <row r="3" spans="6:13" ht="12.75">
      <c r="F3" s="65"/>
      <c r="G3" s="65"/>
      <c r="H3" s="65"/>
      <c r="K3" s="1"/>
      <c r="L3" s="1"/>
      <c r="M3" s="1"/>
    </row>
    <row r="4" spans="1:13" ht="15.75">
      <c r="A4" s="45" t="s">
        <v>117</v>
      </c>
      <c r="B4" s="8"/>
      <c r="C4" s="8"/>
      <c r="D4" s="8"/>
      <c r="F4" s="65"/>
      <c r="G4" s="65"/>
      <c r="H4" s="65"/>
      <c r="K4" s="1"/>
      <c r="L4" s="1"/>
      <c r="M4" s="1"/>
    </row>
    <row r="5" spans="1:13" ht="6" customHeight="1">
      <c r="A5" s="8"/>
      <c r="B5" s="8"/>
      <c r="C5" s="8"/>
      <c r="D5" s="8"/>
      <c r="F5" s="65"/>
      <c r="G5" s="65"/>
      <c r="H5" s="65"/>
      <c r="K5" s="1"/>
      <c r="L5" s="1"/>
      <c r="M5" s="1"/>
    </row>
    <row r="6" spans="1:13" ht="15.75">
      <c r="A6" s="45" t="s">
        <v>38</v>
      </c>
      <c r="B6" s="8"/>
      <c r="C6" s="8"/>
      <c r="E6" s="46"/>
      <c r="F6" s="79"/>
      <c r="G6" s="79"/>
      <c r="H6" s="65"/>
      <c r="I6" s="79"/>
      <c r="J6" s="79"/>
      <c r="K6" s="79"/>
      <c r="L6" s="79"/>
      <c r="M6" s="79" t="s">
        <v>32</v>
      </c>
    </row>
    <row r="7" spans="1:13" ht="15">
      <c r="A7" s="8"/>
      <c r="B7" s="8" t="s">
        <v>29</v>
      </c>
      <c r="C7" s="85">
        <v>2.647341</v>
      </c>
      <c r="D7" s="85">
        <v>2.867189</v>
      </c>
      <c r="E7" s="85">
        <v>4.275346</v>
      </c>
      <c r="F7" s="86">
        <v>4.026403</v>
      </c>
      <c r="G7" s="86">
        <v>4.27</v>
      </c>
      <c r="H7" s="86">
        <v>3.75</v>
      </c>
      <c r="I7" s="86">
        <v>4.36</v>
      </c>
      <c r="J7" s="86">
        <v>4.8</v>
      </c>
      <c r="K7" s="86">
        <v>5.3</v>
      </c>
      <c r="L7" s="86">
        <v>6.3</v>
      </c>
      <c r="M7" s="86">
        <v>6.1</v>
      </c>
    </row>
    <row r="8" spans="1:13" ht="15">
      <c r="A8" s="8"/>
      <c r="B8" s="8" t="s">
        <v>30</v>
      </c>
      <c r="C8" s="85">
        <v>4.207503</v>
      </c>
      <c r="D8" s="85">
        <v>4.454843</v>
      </c>
      <c r="E8" s="85">
        <v>3.093361</v>
      </c>
      <c r="F8" s="86">
        <v>4.904879</v>
      </c>
      <c r="G8" s="86">
        <v>4.362222</v>
      </c>
      <c r="H8" s="86">
        <v>4.133661</v>
      </c>
      <c r="I8" s="86">
        <v>6.38</v>
      </c>
      <c r="J8" s="86">
        <v>8.97</v>
      </c>
      <c r="K8" s="86">
        <v>7.13</v>
      </c>
      <c r="L8" s="86">
        <v>4.55</v>
      </c>
      <c r="M8" s="86">
        <v>3.84</v>
      </c>
    </row>
    <row r="9" spans="1:13" ht="18">
      <c r="A9" s="8"/>
      <c r="B9" s="8" t="s">
        <v>505</v>
      </c>
      <c r="C9" s="85">
        <v>0.837112</v>
      </c>
      <c r="D9" s="85">
        <v>0.913047</v>
      </c>
      <c r="E9" s="85">
        <v>0.878593</v>
      </c>
      <c r="F9" s="86">
        <v>0.638879</v>
      </c>
      <c r="G9" s="86">
        <v>0.487774</v>
      </c>
      <c r="H9" s="86">
        <v>0.434871</v>
      </c>
      <c r="I9" s="86">
        <v>0.51</v>
      </c>
      <c r="J9" s="86">
        <v>0.54</v>
      </c>
      <c r="K9" s="86">
        <v>0.53</v>
      </c>
      <c r="L9" s="86">
        <v>0.5</v>
      </c>
      <c r="M9" s="86">
        <v>0.39</v>
      </c>
    </row>
    <row r="10" spans="1:13" ht="15">
      <c r="A10" s="8" t="s">
        <v>0</v>
      </c>
      <c r="B10" s="8"/>
      <c r="C10" s="121">
        <f aca="true" t="shared" si="0" ref="C10:M10">SUM(C7:C9)</f>
        <v>7.691956</v>
      </c>
      <c r="D10" s="121">
        <f t="shared" si="0"/>
        <v>8.235079</v>
      </c>
      <c r="E10" s="121">
        <f t="shared" si="0"/>
        <v>8.2473</v>
      </c>
      <c r="F10" s="121">
        <f t="shared" si="0"/>
        <v>9.570160999999999</v>
      </c>
      <c r="G10" s="121">
        <f t="shared" si="0"/>
        <v>9.119995999999999</v>
      </c>
      <c r="H10" s="121">
        <f t="shared" si="0"/>
        <v>8.318532</v>
      </c>
      <c r="I10" s="121">
        <f t="shared" si="0"/>
        <v>11.25</v>
      </c>
      <c r="J10" s="121">
        <f t="shared" si="0"/>
        <v>14.309999999999999</v>
      </c>
      <c r="K10" s="121">
        <f t="shared" si="0"/>
        <v>12.959999999999999</v>
      </c>
      <c r="L10" s="285">
        <f t="shared" si="0"/>
        <v>11.35</v>
      </c>
      <c r="M10" s="285">
        <f t="shared" si="0"/>
        <v>10.33</v>
      </c>
    </row>
    <row r="11" spans="1:11" ht="15">
      <c r="A11" s="8"/>
      <c r="B11" s="8"/>
      <c r="C11" s="8"/>
      <c r="D11" s="8"/>
      <c r="F11" s="65"/>
      <c r="G11" s="65"/>
      <c r="H11" s="65"/>
      <c r="K11" s="1"/>
    </row>
    <row r="12" spans="1:13" ht="15.75">
      <c r="A12" s="45" t="s">
        <v>39</v>
      </c>
      <c r="B12" s="8"/>
      <c r="C12" s="8"/>
      <c r="E12" s="46"/>
      <c r="F12" s="79"/>
      <c r="G12" s="79"/>
      <c r="H12" s="65"/>
      <c r="I12" s="79"/>
      <c r="J12" s="79"/>
      <c r="K12" s="79"/>
      <c r="L12" s="79"/>
      <c r="M12" s="79" t="s">
        <v>32</v>
      </c>
    </row>
    <row r="13" spans="1:13" ht="15">
      <c r="A13" s="8"/>
      <c r="B13" s="8" t="s">
        <v>507</v>
      </c>
      <c r="C13" s="85">
        <v>5.72</v>
      </c>
      <c r="D13" s="85">
        <v>6.03</v>
      </c>
      <c r="E13" s="85">
        <v>6.29</v>
      </c>
      <c r="F13" s="86">
        <v>7.58</v>
      </c>
      <c r="G13" s="86">
        <v>7.18</v>
      </c>
      <c r="H13" s="86">
        <v>6.24</v>
      </c>
      <c r="I13" s="86">
        <v>8.73</v>
      </c>
      <c r="J13" s="86">
        <v>10.8</v>
      </c>
      <c r="K13" s="86">
        <v>9.87</v>
      </c>
      <c r="L13" s="86">
        <v>7.29</v>
      </c>
      <c r="M13" s="86">
        <v>6.09</v>
      </c>
    </row>
    <row r="14" spans="1:13" ht="15">
      <c r="A14" s="8"/>
      <c r="B14" s="8" t="s">
        <v>31</v>
      </c>
      <c r="C14" s="85">
        <v>1.971956</v>
      </c>
      <c r="D14" s="85">
        <v>2.205079</v>
      </c>
      <c r="E14" s="85">
        <v>1.9573</v>
      </c>
      <c r="F14" s="86">
        <v>1.990161</v>
      </c>
      <c r="G14" s="86">
        <v>1.939996</v>
      </c>
      <c r="H14" s="86">
        <v>2.078532</v>
      </c>
      <c r="I14" s="86">
        <v>2.52</v>
      </c>
      <c r="J14" s="86">
        <v>3.52</v>
      </c>
      <c r="K14" s="86">
        <v>3.09</v>
      </c>
      <c r="L14" s="86">
        <v>4.06</v>
      </c>
      <c r="M14" s="86">
        <v>4.27</v>
      </c>
    </row>
    <row r="15" spans="1:13" ht="15">
      <c r="A15" s="8" t="s">
        <v>0</v>
      </c>
      <c r="B15" s="8"/>
      <c r="C15" s="87">
        <f aca="true" t="shared" si="1" ref="C15:M15">SUM(C13:C14)</f>
        <v>7.691955999999999</v>
      </c>
      <c r="D15" s="87">
        <f t="shared" si="1"/>
        <v>8.235079</v>
      </c>
      <c r="E15" s="87">
        <f t="shared" si="1"/>
        <v>8.2473</v>
      </c>
      <c r="F15" s="88">
        <f t="shared" si="1"/>
        <v>9.570161</v>
      </c>
      <c r="G15" s="88">
        <f t="shared" si="1"/>
        <v>9.119996</v>
      </c>
      <c r="H15" s="88">
        <f t="shared" si="1"/>
        <v>8.318532000000001</v>
      </c>
      <c r="I15" s="88">
        <f t="shared" si="1"/>
        <v>11.25</v>
      </c>
      <c r="J15" s="88">
        <f t="shared" si="1"/>
        <v>14.32</v>
      </c>
      <c r="K15" s="88">
        <f t="shared" si="1"/>
        <v>12.959999999999999</v>
      </c>
      <c r="L15" s="88">
        <f t="shared" si="1"/>
        <v>11.35</v>
      </c>
      <c r="M15" s="88">
        <f t="shared" si="1"/>
        <v>10.36</v>
      </c>
    </row>
    <row r="16" spans="1:11" ht="6" customHeight="1">
      <c r="A16" s="8"/>
      <c r="B16" s="8"/>
      <c r="C16" s="8"/>
      <c r="D16" s="8"/>
      <c r="F16" s="65"/>
      <c r="G16" s="65"/>
      <c r="H16" s="65"/>
      <c r="K16" s="1"/>
    </row>
    <row r="17" spans="1:11" ht="15.75">
      <c r="A17" s="45" t="s">
        <v>118</v>
      </c>
      <c r="B17" s="8"/>
      <c r="C17" s="8"/>
      <c r="D17" s="8"/>
      <c r="F17" s="65"/>
      <c r="G17" s="65"/>
      <c r="H17" s="65"/>
      <c r="K17" s="1"/>
    </row>
    <row r="18" spans="1:11" ht="6" customHeight="1">
      <c r="A18" s="8"/>
      <c r="B18" s="8"/>
      <c r="C18" s="8"/>
      <c r="D18" s="8"/>
      <c r="F18" s="65"/>
      <c r="G18" s="65"/>
      <c r="H18" s="65"/>
      <c r="K18" s="1"/>
    </row>
    <row r="19" spans="1:13" ht="15.75">
      <c r="A19" s="45" t="s">
        <v>38</v>
      </c>
      <c r="B19" s="8"/>
      <c r="C19" s="8"/>
      <c r="E19" s="46"/>
      <c r="F19" s="79"/>
      <c r="G19" s="79"/>
      <c r="H19" s="65"/>
      <c r="I19" s="79"/>
      <c r="J19" s="79"/>
      <c r="K19" s="79"/>
      <c r="L19" s="79"/>
      <c r="M19" s="79" t="s">
        <v>33</v>
      </c>
    </row>
    <row r="20" spans="1:13" ht="15">
      <c r="A20" s="8"/>
      <c r="B20" s="8" t="s">
        <v>29</v>
      </c>
      <c r="C20" s="20">
        <v>284.939982</v>
      </c>
      <c r="D20" s="20">
        <v>340.906959</v>
      </c>
      <c r="E20" s="20">
        <v>620.15569</v>
      </c>
      <c r="F20" s="75">
        <v>572.246612</v>
      </c>
      <c r="G20" s="75">
        <v>632</v>
      </c>
      <c r="H20" s="75">
        <v>576</v>
      </c>
      <c r="I20" s="75">
        <v>631.571566</v>
      </c>
      <c r="J20" s="75">
        <v>622.619956</v>
      </c>
      <c r="K20" s="75">
        <v>692</v>
      </c>
      <c r="L20" s="75">
        <v>1143</v>
      </c>
      <c r="M20" s="75">
        <v>1230</v>
      </c>
    </row>
    <row r="21" spans="1:13" ht="15">
      <c r="A21" s="8"/>
      <c r="B21" s="8" t="s">
        <v>30</v>
      </c>
      <c r="C21" s="20">
        <v>1895.659713</v>
      </c>
      <c r="D21" s="20">
        <v>1907.679689</v>
      </c>
      <c r="E21" s="20">
        <v>1245.551286</v>
      </c>
      <c r="F21" s="75">
        <v>2082.803044</v>
      </c>
      <c r="G21" s="75">
        <v>1751.5989</v>
      </c>
      <c r="H21" s="75">
        <v>1634.336104</v>
      </c>
      <c r="I21" s="75">
        <v>2734.270978</v>
      </c>
      <c r="J21" s="75">
        <v>3296.441233</v>
      </c>
      <c r="K21" s="75">
        <v>2530.279379</v>
      </c>
      <c r="L21" s="75">
        <v>1387.687381</v>
      </c>
      <c r="M21" s="75">
        <v>1047</v>
      </c>
    </row>
    <row r="22" spans="1:13" ht="18">
      <c r="A22" s="8"/>
      <c r="B22" s="8" t="s">
        <v>505</v>
      </c>
      <c r="C22" s="20">
        <v>606.127847</v>
      </c>
      <c r="D22" s="20">
        <v>642.722883</v>
      </c>
      <c r="E22" s="20">
        <v>596.226715</v>
      </c>
      <c r="F22" s="75">
        <v>443.773436</v>
      </c>
      <c r="G22" s="75">
        <v>353.154328</v>
      </c>
      <c r="H22" s="75">
        <v>308.493067</v>
      </c>
      <c r="I22" s="75">
        <v>367.666903</v>
      </c>
      <c r="J22" s="75">
        <v>384.927073</v>
      </c>
      <c r="K22" s="75">
        <v>374.640824</v>
      </c>
      <c r="L22" s="75">
        <v>352.282879</v>
      </c>
      <c r="M22" s="75">
        <v>266</v>
      </c>
    </row>
    <row r="23" spans="1:13" ht="15">
      <c r="A23" s="8" t="s">
        <v>0</v>
      </c>
      <c r="B23" s="8"/>
      <c r="C23" s="91">
        <f aca="true" t="shared" si="2" ref="C23:M23">SUM(C20:C22)</f>
        <v>2786.7275419999996</v>
      </c>
      <c r="D23" s="92">
        <f t="shared" si="2"/>
        <v>2891.309531</v>
      </c>
      <c r="E23" s="92">
        <f t="shared" si="2"/>
        <v>2461.933691</v>
      </c>
      <c r="F23" s="92">
        <f t="shared" si="2"/>
        <v>3098.823092</v>
      </c>
      <c r="G23" s="92">
        <f t="shared" si="2"/>
        <v>2736.753228</v>
      </c>
      <c r="H23" s="92">
        <f t="shared" si="2"/>
        <v>2518.829171</v>
      </c>
      <c r="I23" s="92">
        <f t="shared" si="2"/>
        <v>3733.509447</v>
      </c>
      <c r="J23" s="92">
        <f t="shared" si="2"/>
        <v>4303.988262</v>
      </c>
      <c r="K23" s="92">
        <f t="shared" si="2"/>
        <v>3596.920203</v>
      </c>
      <c r="L23" s="92">
        <f t="shared" si="2"/>
        <v>2882.9702599999996</v>
      </c>
      <c r="M23" s="92">
        <f t="shared" si="2"/>
        <v>2543</v>
      </c>
    </row>
    <row r="24" spans="1:11" ht="15">
      <c r="A24" s="8"/>
      <c r="B24" s="8"/>
      <c r="C24" s="8"/>
      <c r="D24" s="8"/>
      <c r="F24" s="65"/>
      <c r="G24" s="65"/>
      <c r="H24" s="65"/>
      <c r="K24" s="1"/>
    </row>
    <row r="25" spans="1:13" ht="15.75">
      <c r="A25" s="45" t="s">
        <v>39</v>
      </c>
      <c r="B25" s="45"/>
      <c r="C25" s="8"/>
      <c r="E25" s="47"/>
      <c r="F25" s="80"/>
      <c r="G25" s="80"/>
      <c r="H25" s="65"/>
      <c r="I25" s="80"/>
      <c r="J25" s="80"/>
      <c r="K25" s="80"/>
      <c r="L25" s="80"/>
      <c r="M25" s="80" t="s">
        <v>33</v>
      </c>
    </row>
    <row r="26" spans="1:13" ht="15">
      <c r="A26" s="8"/>
      <c r="B26" s="8" t="s">
        <v>507</v>
      </c>
      <c r="C26" s="20">
        <v>1802</v>
      </c>
      <c r="D26" s="20">
        <v>1871</v>
      </c>
      <c r="E26" s="20">
        <v>1603</v>
      </c>
      <c r="F26" s="75">
        <v>2293</v>
      </c>
      <c r="G26" s="75">
        <v>2017</v>
      </c>
      <c r="H26" s="75">
        <v>1734</v>
      </c>
      <c r="I26" s="75">
        <v>2797</v>
      </c>
      <c r="J26" s="75">
        <v>3479</v>
      </c>
      <c r="K26" s="75">
        <v>2846</v>
      </c>
      <c r="L26" s="75">
        <v>1749</v>
      </c>
      <c r="M26" s="75">
        <v>1443</v>
      </c>
    </row>
    <row r="27" spans="1:15" ht="15">
      <c r="A27" s="8"/>
      <c r="B27" s="8" t="s">
        <v>31</v>
      </c>
      <c r="C27" s="20">
        <v>984.727542</v>
      </c>
      <c r="D27" s="20">
        <v>1020.309531</v>
      </c>
      <c r="E27" s="20">
        <v>858.934891</v>
      </c>
      <c r="F27" s="75">
        <v>805.823092</v>
      </c>
      <c r="G27" s="75">
        <v>719.753228</v>
      </c>
      <c r="H27" s="75">
        <v>782.829171</v>
      </c>
      <c r="I27" s="75">
        <v>938.509447</v>
      </c>
      <c r="J27" s="75">
        <v>824.988262</v>
      </c>
      <c r="K27" s="75">
        <v>751</v>
      </c>
      <c r="L27" s="75">
        <v>1134</v>
      </c>
      <c r="M27" s="75">
        <v>1100</v>
      </c>
      <c r="O27" s="296"/>
    </row>
    <row r="28" spans="1:13" ht="15">
      <c r="A28" s="188" t="s">
        <v>0</v>
      </c>
      <c r="B28" s="188"/>
      <c r="C28" s="247">
        <f aca="true" t="shared" si="3" ref="C28:M28">SUM(C26:C27)</f>
        <v>2786.727542</v>
      </c>
      <c r="D28" s="247">
        <f t="shared" si="3"/>
        <v>2891.309531</v>
      </c>
      <c r="E28" s="247">
        <f t="shared" si="3"/>
        <v>2461.934891</v>
      </c>
      <c r="F28" s="248">
        <f t="shared" si="3"/>
        <v>3098.823092</v>
      </c>
      <c r="G28" s="248">
        <f t="shared" si="3"/>
        <v>2736.753228</v>
      </c>
      <c r="H28" s="248">
        <f t="shared" si="3"/>
        <v>2516.829171</v>
      </c>
      <c r="I28" s="248">
        <f t="shared" si="3"/>
        <v>3735.509447</v>
      </c>
      <c r="J28" s="248">
        <f t="shared" si="3"/>
        <v>4303.988262</v>
      </c>
      <c r="K28" s="248">
        <f t="shared" si="3"/>
        <v>3597</v>
      </c>
      <c r="L28" s="248">
        <f t="shared" si="3"/>
        <v>2883</v>
      </c>
      <c r="M28" s="248">
        <f t="shared" si="3"/>
        <v>2543</v>
      </c>
    </row>
    <row r="29" spans="1:8" ht="12.75" hidden="1">
      <c r="A29" s="4" t="s">
        <v>35</v>
      </c>
      <c r="B29" s="4"/>
      <c r="C29" s="16" t="e">
        <f>IF(ABS(#REF!-SUM(#REF!))&gt;comments!$A$1,#REF!-SUM(#REF!)," ")</f>
        <v>#REF!</v>
      </c>
      <c r="D29" s="16" t="str">
        <f>IF(ABS(C10-SUM(C7:C9))&gt;comments!$A$1,C10-SUM(C7:C9)," ")</f>
        <v> </v>
      </c>
      <c r="E29" s="16"/>
      <c r="F29" s="16" t="str">
        <f>IF(ABS(E10-SUM(E7:E9))&gt;comments!$A$1,E10-SUM(E7:E9)," ")</f>
        <v> </v>
      </c>
      <c r="G29" s="16" t="str">
        <f>IF(ABS(F10-SUM(F7:F9))&gt;comments!$A$1,F10-SUM(F7:F9)," ")</f>
        <v> </v>
      </c>
      <c r="H29" s="4"/>
    </row>
    <row r="30" spans="1:8" ht="12.75" hidden="1">
      <c r="A30" s="4" t="s">
        <v>34</v>
      </c>
      <c r="B30" s="4"/>
      <c r="C30" s="16" t="e">
        <f>IF(ABS(#REF!-SUM(#REF!))&gt;comments!$A$1,#REF!-SUM(#REF!)," ")</f>
        <v>#REF!</v>
      </c>
      <c r="D30" s="16" t="str">
        <f>IF(ABS(C15-SUM(C13:C14))&gt;comments!$A$1,C15-SUM(C13:C14)," ")</f>
        <v> </v>
      </c>
      <c r="E30" s="16"/>
      <c r="F30" s="16" t="str">
        <f>IF(ABS(E15-SUM(E13:E14))&gt;comments!$A$1,E15-SUM(E13:E14)," ")</f>
        <v> </v>
      </c>
      <c r="G30" s="16" t="str">
        <f>IF(ABS(F15-SUM(F13:F14))&gt;comments!$A$1,F15-SUM(F13:F14)," ")</f>
        <v> </v>
      </c>
      <c r="H30" s="4"/>
    </row>
    <row r="31" spans="1:8" ht="12.75" hidden="1">
      <c r="A31" s="4" t="s">
        <v>36</v>
      </c>
      <c r="B31" s="4"/>
      <c r="C31" s="5"/>
      <c r="D31" s="5"/>
      <c r="E31" s="5"/>
      <c r="F31" s="16" t="str">
        <f>IF(ABS(E23-SUM(E20:E22))&gt;comments!$A$1,E23-SUM(E20:E22)," ")</f>
        <v> </v>
      </c>
      <c r="G31" s="16" t="str">
        <f>IF(ABS(F23-SUM(F20:F22))&gt;comments!$A$1,F23-SUM(F20:F22)," ")</f>
        <v> </v>
      </c>
      <c r="H31" s="4"/>
    </row>
    <row r="32" spans="1:8" ht="12.75" hidden="1">
      <c r="A32" s="4" t="s">
        <v>37</v>
      </c>
      <c r="B32" s="4"/>
      <c r="C32" s="5"/>
      <c r="D32" s="5"/>
      <c r="E32" s="5"/>
      <c r="F32" s="16" t="str">
        <f>IF(ABS(E28-SUM(E26:E27))&gt;comments!$A$1,E28-SUM(E26:E27)," ")</f>
        <v> </v>
      </c>
      <c r="G32" s="16" t="str">
        <f>IF(ABS(F28-SUM(F26:F27))&gt;comments!$A$1,F28-SUM(F26:F27)," ")</f>
        <v> </v>
      </c>
      <c r="H32" s="4"/>
    </row>
    <row r="33" spans="1:8" ht="17.25" customHeight="1">
      <c r="A33" s="3" t="s">
        <v>440</v>
      </c>
      <c r="B33" s="4"/>
      <c r="C33" s="5"/>
      <c r="D33" s="5"/>
      <c r="E33" s="5"/>
      <c r="F33" s="16"/>
      <c r="G33" s="16"/>
      <c r="H33" s="4"/>
    </row>
    <row r="34" spans="1:8" ht="12.75">
      <c r="A34" s="14" t="s">
        <v>504</v>
      </c>
      <c r="B34" s="4"/>
      <c r="C34" s="5"/>
      <c r="D34" s="5"/>
      <c r="E34" s="5"/>
      <c r="F34" s="4"/>
      <c r="G34" s="4"/>
      <c r="H34" s="4"/>
    </row>
    <row r="35" spans="1:8" ht="12.75">
      <c r="A35" s="14" t="s">
        <v>478</v>
      </c>
      <c r="B35" s="4"/>
      <c r="C35" s="5"/>
      <c r="D35" s="5"/>
      <c r="E35" s="5"/>
      <c r="F35" s="4"/>
      <c r="G35" s="4"/>
      <c r="H35" s="4"/>
    </row>
    <row r="36" spans="1:8" ht="12.75">
      <c r="A36" s="4"/>
      <c r="B36" s="4"/>
      <c r="C36" s="5"/>
      <c r="D36" s="5"/>
      <c r="E36" s="5"/>
      <c r="F36" s="4"/>
      <c r="G36" s="4"/>
      <c r="H36" s="4"/>
    </row>
    <row r="38" spans="1:13" s="33" customFormat="1" ht="18.75">
      <c r="A38" s="223" t="s">
        <v>539</v>
      </c>
      <c r="B38" s="15"/>
      <c r="C38" s="15"/>
      <c r="D38" s="15"/>
      <c r="E38" s="15"/>
      <c r="F38" s="15"/>
      <c r="G38" s="15"/>
      <c r="H38" s="8"/>
      <c r="I38" s="15"/>
      <c r="J38" s="193"/>
      <c r="K38" s="78"/>
      <c r="L38" s="78"/>
      <c r="M38" s="78"/>
    </row>
    <row r="39" spans="1:13" s="2" customFormat="1" ht="21" customHeight="1">
      <c r="A39" s="181"/>
      <c r="B39" s="181"/>
      <c r="C39" s="181" t="s">
        <v>7</v>
      </c>
      <c r="D39" s="181" t="s">
        <v>57</v>
      </c>
      <c r="E39" s="181" t="s">
        <v>92</v>
      </c>
      <c r="F39" s="246" t="s">
        <v>119</v>
      </c>
      <c r="G39" s="246" t="s">
        <v>127</v>
      </c>
      <c r="H39" s="246" t="s">
        <v>129</v>
      </c>
      <c r="I39" s="246" t="s">
        <v>202</v>
      </c>
      <c r="J39" s="246" t="s">
        <v>306</v>
      </c>
      <c r="K39" s="246" t="s">
        <v>431</v>
      </c>
      <c r="L39" s="246" t="s">
        <v>437</v>
      </c>
      <c r="M39" s="246" t="s">
        <v>499</v>
      </c>
    </row>
    <row r="40" spans="7:12" ht="12.75">
      <c r="G40" s="65"/>
      <c r="H40" s="65"/>
      <c r="I40" s="65"/>
      <c r="K40" s="1"/>
      <c r="L40" s="1"/>
    </row>
    <row r="41" spans="1:12" ht="15.75">
      <c r="A41" s="45" t="s">
        <v>117</v>
      </c>
      <c r="B41" s="8"/>
      <c r="C41" s="8"/>
      <c r="D41" s="8"/>
      <c r="E41" s="8"/>
      <c r="G41" s="65"/>
      <c r="H41" s="65"/>
      <c r="I41" s="65"/>
      <c r="K41" s="1"/>
      <c r="L41" s="1"/>
    </row>
    <row r="42" spans="1:12" ht="6" customHeight="1">
      <c r="A42" s="8"/>
      <c r="B42" s="8"/>
      <c r="C42" s="8"/>
      <c r="D42" s="8"/>
      <c r="E42" s="8"/>
      <c r="G42" s="65"/>
      <c r="H42" s="65"/>
      <c r="I42" s="65"/>
      <c r="K42" s="1"/>
      <c r="L42" s="1"/>
    </row>
    <row r="43" spans="1:13" ht="15.75">
      <c r="A43" s="45" t="s">
        <v>41</v>
      </c>
      <c r="B43" s="8"/>
      <c r="C43" s="8"/>
      <c r="D43" s="8"/>
      <c r="F43" s="46"/>
      <c r="G43" s="79"/>
      <c r="H43" s="79"/>
      <c r="I43" s="65"/>
      <c r="J43" s="79"/>
      <c r="K43" s="79"/>
      <c r="L43" s="79"/>
      <c r="M43" s="79" t="s">
        <v>32</v>
      </c>
    </row>
    <row r="44" spans="1:13" ht="15">
      <c r="A44" s="8"/>
      <c r="B44" s="8" t="s">
        <v>40</v>
      </c>
      <c r="C44" s="89">
        <f>C7</f>
        <v>2.647341</v>
      </c>
      <c r="D44" s="89">
        <f>D7</f>
        <v>2.867189</v>
      </c>
      <c r="E44" s="89">
        <f>E7</f>
        <v>4.275346</v>
      </c>
      <c r="F44" s="90">
        <f>F7</f>
        <v>4.026403</v>
      </c>
      <c r="G44" s="90">
        <f>G7</f>
        <v>4.27</v>
      </c>
      <c r="H44" s="90">
        <f aca="true" t="shared" si="4" ref="H44:M44">H7</f>
        <v>3.75</v>
      </c>
      <c r="I44" s="90">
        <f t="shared" si="4"/>
        <v>4.36</v>
      </c>
      <c r="J44" s="90">
        <f t="shared" si="4"/>
        <v>4.8</v>
      </c>
      <c r="K44" s="90">
        <f t="shared" si="4"/>
        <v>5.3</v>
      </c>
      <c r="L44" s="90">
        <f t="shared" si="4"/>
        <v>6.3</v>
      </c>
      <c r="M44" s="90">
        <f t="shared" si="4"/>
        <v>6.1</v>
      </c>
    </row>
    <row r="45" spans="1:13" ht="15">
      <c r="A45" s="8"/>
      <c r="B45" s="8" t="s">
        <v>30</v>
      </c>
      <c r="C45" s="18">
        <v>1.20253</v>
      </c>
      <c r="D45" s="18">
        <v>1.138465</v>
      </c>
      <c r="E45" s="18">
        <v>1.048128</v>
      </c>
      <c r="F45" s="74">
        <v>1.153557</v>
      </c>
      <c r="G45" s="74">
        <v>1.083151</v>
      </c>
      <c r="H45" s="74">
        <v>1.040105</v>
      </c>
      <c r="I45" s="74">
        <v>0.91</v>
      </c>
      <c r="J45" s="74">
        <v>2.0769</v>
      </c>
      <c r="K45" s="74">
        <v>2.063534</v>
      </c>
      <c r="L45" s="74">
        <v>2.01075</v>
      </c>
      <c r="M45" s="74">
        <v>2.01</v>
      </c>
    </row>
    <row r="46" spans="1:13" ht="18">
      <c r="A46" s="8"/>
      <c r="B46" s="8" t="s">
        <v>505</v>
      </c>
      <c r="C46" s="18">
        <v>0.808479</v>
      </c>
      <c r="D46" s="18">
        <v>0.889854</v>
      </c>
      <c r="E46" s="18">
        <v>0.821949</v>
      </c>
      <c r="F46" s="74">
        <v>0.591892</v>
      </c>
      <c r="G46" s="74">
        <v>0.637389</v>
      </c>
      <c r="H46" s="74">
        <v>0.52403</v>
      </c>
      <c r="I46" s="74">
        <v>0.54</v>
      </c>
      <c r="J46" s="74">
        <v>0.47745</v>
      </c>
      <c r="K46" s="74">
        <v>0.452326</v>
      </c>
      <c r="L46" s="74">
        <v>0.405934</v>
      </c>
      <c r="M46" s="74">
        <v>0.37</v>
      </c>
    </row>
    <row r="47" spans="1:13" ht="15">
      <c r="A47" s="8" t="s">
        <v>0</v>
      </c>
      <c r="B47" s="8"/>
      <c r="C47" s="89">
        <f aca="true" t="shared" si="5" ref="C47:M47">SUM(C44:C46)</f>
        <v>4.65835</v>
      </c>
      <c r="D47" s="89">
        <f t="shared" si="5"/>
        <v>4.8955079999999995</v>
      </c>
      <c r="E47" s="89">
        <f t="shared" si="5"/>
        <v>6.145423</v>
      </c>
      <c r="F47" s="90">
        <f t="shared" si="5"/>
        <v>5.771852</v>
      </c>
      <c r="G47" s="90">
        <f t="shared" si="5"/>
        <v>5.990539999999999</v>
      </c>
      <c r="H47" s="90">
        <f t="shared" si="5"/>
        <v>5.314135</v>
      </c>
      <c r="I47" s="90">
        <f t="shared" si="5"/>
        <v>5.8100000000000005</v>
      </c>
      <c r="J47" s="90">
        <f t="shared" si="5"/>
        <v>7.35435</v>
      </c>
      <c r="K47" s="90">
        <f t="shared" si="5"/>
        <v>7.81586</v>
      </c>
      <c r="L47" s="90">
        <f t="shared" si="5"/>
        <v>8.716683999999999</v>
      </c>
      <c r="M47" s="90">
        <f t="shared" si="5"/>
        <v>8.479999999999999</v>
      </c>
    </row>
    <row r="48" spans="1:11" ht="15">
      <c r="A48" s="8"/>
      <c r="B48" s="8"/>
      <c r="C48" s="8"/>
      <c r="D48" s="8"/>
      <c r="F48" s="65"/>
      <c r="G48" s="65"/>
      <c r="H48" s="65"/>
      <c r="K48" s="1"/>
    </row>
    <row r="49" spans="1:13" ht="15.75">
      <c r="A49" s="45" t="s">
        <v>39</v>
      </c>
      <c r="B49" s="8"/>
      <c r="C49" s="8"/>
      <c r="E49" s="46"/>
      <c r="F49" s="79"/>
      <c r="G49" s="79"/>
      <c r="H49" s="65"/>
      <c r="I49" s="79"/>
      <c r="J49" s="79"/>
      <c r="K49" s="79"/>
      <c r="L49" s="79"/>
      <c r="M49" s="79" t="s">
        <v>32</v>
      </c>
    </row>
    <row r="50" spans="1:13" ht="15">
      <c r="A50" s="8"/>
      <c r="B50" s="8" t="s">
        <v>507</v>
      </c>
      <c r="C50" s="18">
        <v>2.67</v>
      </c>
      <c r="D50" s="18">
        <v>2.88</v>
      </c>
      <c r="E50" s="18">
        <v>4.28</v>
      </c>
      <c r="F50" s="74">
        <v>4.04</v>
      </c>
      <c r="G50" s="74">
        <v>4.28</v>
      </c>
      <c r="H50" s="74">
        <v>3.76</v>
      </c>
      <c r="I50" s="86">
        <v>4.21</v>
      </c>
      <c r="J50" s="86">
        <v>4.45</v>
      </c>
      <c r="K50" s="86">
        <v>5.07</v>
      </c>
      <c r="L50" s="86">
        <v>4.91</v>
      </c>
      <c r="M50" s="86">
        <v>4.53</v>
      </c>
    </row>
    <row r="51" spans="1:15" ht="15">
      <c r="A51" s="8"/>
      <c r="B51" s="8" t="s">
        <v>31</v>
      </c>
      <c r="C51" s="18">
        <v>1.98835</v>
      </c>
      <c r="D51" s="18">
        <v>2.015508</v>
      </c>
      <c r="E51" s="18">
        <v>1.865423</v>
      </c>
      <c r="F51" s="74">
        <v>1.731852</v>
      </c>
      <c r="G51" s="74">
        <v>1.71054</v>
      </c>
      <c r="H51" s="74">
        <v>1.554135</v>
      </c>
      <c r="I51" s="86">
        <v>1.6106212</v>
      </c>
      <c r="J51" s="86">
        <v>2.90774</v>
      </c>
      <c r="K51" s="86">
        <v>2.73907</v>
      </c>
      <c r="L51" s="86">
        <v>3.802584</v>
      </c>
      <c r="M51" s="86">
        <v>3.98</v>
      </c>
      <c r="O51" s="297"/>
    </row>
    <row r="52" spans="1:13" ht="15">
      <c r="A52" s="8" t="s">
        <v>0</v>
      </c>
      <c r="B52" s="8"/>
      <c r="C52" s="44">
        <f>C47</f>
        <v>4.65835</v>
      </c>
      <c r="D52" s="44">
        <f>D47</f>
        <v>4.8955079999999995</v>
      </c>
      <c r="E52" s="44">
        <f>E47</f>
        <v>6.145423</v>
      </c>
      <c r="F52" s="81">
        <f>F47</f>
        <v>5.771852</v>
      </c>
      <c r="G52" s="81">
        <f aca="true" t="shared" si="6" ref="G52:M52">SUM(G50:G51)</f>
        <v>5.99054</v>
      </c>
      <c r="H52" s="81">
        <f t="shared" si="6"/>
        <v>5.314135</v>
      </c>
      <c r="I52" s="81">
        <f t="shared" si="6"/>
        <v>5.8206212</v>
      </c>
      <c r="J52" s="81">
        <f t="shared" si="6"/>
        <v>7.35774</v>
      </c>
      <c r="K52" s="81">
        <f t="shared" si="6"/>
        <v>7.80907</v>
      </c>
      <c r="L52" s="81">
        <f t="shared" si="6"/>
        <v>8.712584</v>
      </c>
      <c r="M52" s="81">
        <f t="shared" si="6"/>
        <v>8.51</v>
      </c>
    </row>
    <row r="53" spans="1:11" ht="6" customHeight="1">
      <c r="A53" s="8"/>
      <c r="B53" s="8"/>
      <c r="C53" s="8"/>
      <c r="D53" s="8"/>
      <c r="F53" s="65"/>
      <c r="G53" s="65"/>
      <c r="H53" s="65"/>
      <c r="K53" s="1"/>
    </row>
    <row r="54" spans="1:11" ht="15.75">
      <c r="A54" s="45" t="s">
        <v>118</v>
      </c>
      <c r="B54" s="8"/>
      <c r="C54" s="8"/>
      <c r="D54" s="8"/>
      <c r="F54" s="65"/>
      <c r="G54" s="65"/>
      <c r="H54" s="65"/>
      <c r="K54" s="1"/>
    </row>
    <row r="55" spans="1:11" ht="6" customHeight="1">
      <c r="A55" s="8"/>
      <c r="B55" s="8"/>
      <c r="C55" s="15"/>
      <c r="D55" s="15"/>
      <c r="F55" s="65"/>
      <c r="G55" s="65"/>
      <c r="H55" s="65"/>
      <c r="K55" s="1"/>
    </row>
    <row r="56" spans="1:13" ht="15.75">
      <c r="A56" s="45" t="s">
        <v>42</v>
      </c>
      <c r="B56" s="8"/>
      <c r="C56" s="8"/>
      <c r="E56" s="46"/>
      <c r="F56" s="79"/>
      <c r="G56" s="79"/>
      <c r="H56" s="65"/>
      <c r="I56" s="79"/>
      <c r="J56" s="79"/>
      <c r="K56" s="79"/>
      <c r="L56" s="79"/>
      <c r="M56" s="79" t="s">
        <v>33</v>
      </c>
    </row>
    <row r="57" spans="1:13" ht="15">
      <c r="A57" s="8"/>
      <c r="B57" s="8" t="s">
        <v>40</v>
      </c>
      <c r="C57" s="91">
        <f>C20</f>
        <v>284.939982</v>
      </c>
      <c r="D57" s="91">
        <f>D20</f>
        <v>340.906959</v>
      </c>
      <c r="E57" s="91">
        <f>E20</f>
        <v>620.15569</v>
      </c>
      <c r="F57" s="92">
        <f>F20</f>
        <v>572.246612</v>
      </c>
      <c r="G57" s="92">
        <f aca="true" t="shared" si="7" ref="G57:L57">G20</f>
        <v>632</v>
      </c>
      <c r="H57" s="92">
        <f t="shared" si="7"/>
        <v>576</v>
      </c>
      <c r="I57" s="92">
        <f t="shared" si="7"/>
        <v>631.571566</v>
      </c>
      <c r="J57" s="92">
        <f t="shared" si="7"/>
        <v>622.619956</v>
      </c>
      <c r="K57" s="92">
        <f t="shared" si="7"/>
        <v>692</v>
      </c>
      <c r="L57" s="92">
        <f t="shared" si="7"/>
        <v>1143</v>
      </c>
      <c r="M57" s="92">
        <f>M20</f>
        <v>1230</v>
      </c>
    </row>
    <row r="58" spans="1:13" ht="15">
      <c r="A58" s="8"/>
      <c r="B58" s="8" t="s">
        <v>30</v>
      </c>
      <c r="C58" s="20">
        <v>627.012502</v>
      </c>
      <c r="D58" s="20">
        <v>590.846856</v>
      </c>
      <c r="E58" s="20">
        <v>542.509661</v>
      </c>
      <c r="F58" s="75">
        <v>587.771038</v>
      </c>
      <c r="G58" s="75">
        <v>568.597851</v>
      </c>
      <c r="H58" s="75">
        <v>555.809475</v>
      </c>
      <c r="I58" s="75">
        <v>487</v>
      </c>
      <c r="J58" s="75">
        <v>478.9</v>
      </c>
      <c r="K58" s="75">
        <v>1012</v>
      </c>
      <c r="L58" s="75">
        <v>1089</v>
      </c>
      <c r="M58" s="75">
        <v>1062</v>
      </c>
    </row>
    <row r="59" spans="1:13" ht="18">
      <c r="A59" s="8"/>
      <c r="B59" s="8" t="s">
        <v>505</v>
      </c>
      <c r="C59" s="20">
        <v>583.984873</v>
      </c>
      <c r="D59" s="20">
        <v>627.270961</v>
      </c>
      <c r="E59" s="20">
        <v>576.341847</v>
      </c>
      <c r="F59" s="75">
        <v>412.13926</v>
      </c>
      <c r="G59" s="75">
        <v>437.670139</v>
      </c>
      <c r="H59" s="75">
        <v>375.544743</v>
      </c>
      <c r="I59" s="75">
        <v>390</v>
      </c>
      <c r="J59" s="75">
        <v>343.056</v>
      </c>
      <c r="K59" s="75">
        <v>326.571</v>
      </c>
      <c r="L59" s="75">
        <v>287</v>
      </c>
      <c r="M59" s="75">
        <v>339</v>
      </c>
    </row>
    <row r="60" spans="1:13" ht="15">
      <c r="A60" s="8" t="s">
        <v>0</v>
      </c>
      <c r="B60" s="8"/>
      <c r="C60" s="91">
        <f aca="true" t="shared" si="8" ref="C60:M60">SUM(C57:C59)</f>
        <v>1495.937357</v>
      </c>
      <c r="D60" s="91">
        <f t="shared" si="8"/>
        <v>1559.0247760000002</v>
      </c>
      <c r="E60" s="91">
        <f t="shared" si="8"/>
        <v>1739.0071980000002</v>
      </c>
      <c r="F60" s="92">
        <f t="shared" si="8"/>
        <v>1572.15691</v>
      </c>
      <c r="G60" s="92">
        <f t="shared" si="8"/>
        <v>1638.26799</v>
      </c>
      <c r="H60" s="92">
        <f t="shared" si="8"/>
        <v>1507.354218</v>
      </c>
      <c r="I60" s="92">
        <f t="shared" si="8"/>
        <v>1508.571566</v>
      </c>
      <c r="J60" s="92">
        <f t="shared" si="8"/>
        <v>1444.5759560000001</v>
      </c>
      <c r="K60" s="92">
        <f t="shared" si="8"/>
        <v>2030.571</v>
      </c>
      <c r="L60" s="92">
        <f t="shared" si="8"/>
        <v>2519</v>
      </c>
      <c r="M60" s="92">
        <f t="shared" si="8"/>
        <v>2631</v>
      </c>
    </row>
    <row r="61" spans="1:11" ht="15">
      <c r="A61" s="8"/>
      <c r="B61" s="8"/>
      <c r="C61" s="8"/>
      <c r="D61" s="8"/>
      <c r="F61" s="65"/>
      <c r="G61" s="65"/>
      <c r="H61" s="65"/>
      <c r="K61" s="1"/>
    </row>
    <row r="62" spans="1:13" ht="15.75">
      <c r="A62" s="45" t="s">
        <v>39</v>
      </c>
      <c r="B62" s="45"/>
      <c r="C62" s="8"/>
      <c r="E62" s="47"/>
      <c r="F62" s="80"/>
      <c r="G62" s="80"/>
      <c r="H62" s="65"/>
      <c r="I62" s="80"/>
      <c r="J62" s="80"/>
      <c r="K62" s="80"/>
      <c r="L62" s="80"/>
      <c r="M62" s="80" t="s">
        <v>33</v>
      </c>
    </row>
    <row r="63" spans="1:13" ht="15">
      <c r="A63" s="8"/>
      <c r="B63" s="8" t="s">
        <v>507</v>
      </c>
      <c r="C63" s="20">
        <v>313</v>
      </c>
      <c r="D63" s="20">
        <v>361</v>
      </c>
      <c r="E63" s="20">
        <v>634</v>
      </c>
      <c r="F63" s="75">
        <v>589</v>
      </c>
      <c r="G63" s="75">
        <v>639</v>
      </c>
      <c r="H63" s="75">
        <v>584</v>
      </c>
      <c r="I63" s="75">
        <v>607</v>
      </c>
      <c r="J63" s="75">
        <v>626</v>
      </c>
      <c r="K63" s="75">
        <v>632</v>
      </c>
      <c r="L63" s="75">
        <v>591</v>
      </c>
      <c r="M63" s="75">
        <v>626</v>
      </c>
    </row>
    <row r="64" spans="1:13" ht="15">
      <c r="A64" s="8"/>
      <c r="B64" s="8" t="s">
        <v>31</v>
      </c>
      <c r="C64" s="20">
        <v>1182.937357</v>
      </c>
      <c r="D64" s="20">
        <v>1198.024776</v>
      </c>
      <c r="E64" s="20">
        <v>1105.007198</v>
      </c>
      <c r="F64" s="75">
        <v>983.15691</v>
      </c>
      <c r="G64" s="75">
        <v>999.26799</v>
      </c>
      <c r="H64" s="75">
        <v>923.354218</v>
      </c>
      <c r="I64" s="75">
        <v>901.728038</v>
      </c>
      <c r="J64" s="75">
        <v>818.577703</v>
      </c>
      <c r="K64" s="75">
        <v>1399</v>
      </c>
      <c r="L64" s="75">
        <v>1928</v>
      </c>
      <c r="M64" s="75">
        <v>2005</v>
      </c>
    </row>
    <row r="65" spans="1:13" ht="15">
      <c r="A65" s="188" t="s">
        <v>0</v>
      </c>
      <c r="B65" s="188"/>
      <c r="C65" s="248">
        <f aca="true" t="shared" si="9" ref="C65:M65">SUM(C63:C64)</f>
        <v>1495.937357</v>
      </c>
      <c r="D65" s="248">
        <f t="shared" si="9"/>
        <v>1559.024776</v>
      </c>
      <c r="E65" s="248">
        <f t="shared" si="9"/>
        <v>1739.007198</v>
      </c>
      <c r="F65" s="248">
        <f t="shared" si="9"/>
        <v>1572.1569100000002</v>
      </c>
      <c r="G65" s="248">
        <f t="shared" si="9"/>
        <v>1638.26799</v>
      </c>
      <c r="H65" s="248">
        <f t="shared" si="9"/>
        <v>1507.354218</v>
      </c>
      <c r="I65" s="248">
        <f t="shared" si="9"/>
        <v>1508.728038</v>
      </c>
      <c r="J65" s="248">
        <f t="shared" si="9"/>
        <v>1444.577703</v>
      </c>
      <c r="K65" s="248">
        <f t="shared" si="9"/>
        <v>2031</v>
      </c>
      <c r="L65" s="248">
        <f t="shared" si="9"/>
        <v>2519</v>
      </c>
      <c r="M65" s="248">
        <f t="shared" si="9"/>
        <v>2631</v>
      </c>
    </row>
    <row r="66" spans="1:7" ht="12.75" hidden="1">
      <c r="A66" s="4" t="s">
        <v>35</v>
      </c>
      <c r="C66" s="16" t="e">
        <f>IF(ABS(#REF!-SUM(#REF!))&gt;comments!$A$1,#REF!-SUM(#REF!)," ")</f>
        <v>#REF!</v>
      </c>
      <c r="D66" s="16" t="str">
        <f>IF(ABS(C47-SUM(C44:C46))&gt;comments!$A$1,C47-SUM(C44:C46)," ")</f>
        <v> </v>
      </c>
      <c r="E66" s="16"/>
      <c r="F66" s="16" t="str">
        <f>IF(ABS(E47-SUM(E44:E46))&gt;comments!$A$1,E47-SUM(E44:E46)," ")</f>
        <v> </v>
      </c>
      <c r="G66" s="16" t="str">
        <f>IF(ABS(F47-SUM(F44:F46))&gt;comments!$A$1,F47-SUM(F44:F46)," ")</f>
        <v> </v>
      </c>
    </row>
    <row r="67" spans="1:7" ht="12.75" hidden="1">
      <c r="A67" s="4" t="s">
        <v>34</v>
      </c>
      <c r="C67" s="16" t="e">
        <f>IF(ABS(#REF!-SUM(#REF!))&gt;comments!$A$1,#REF!-SUM(#REF!)," ")</f>
        <v>#REF!</v>
      </c>
      <c r="D67" s="16" t="str">
        <f>IF(ABS(C52-SUM(C50:C51))&gt;comments!$A$1,C52-SUM(C50:C51)," ")</f>
        <v> </v>
      </c>
      <c r="E67" s="16"/>
      <c r="F67" s="16" t="str">
        <f>IF(ABS(E52-SUM(E50:E51))&gt;comments!$A$1,E52-SUM(E50:E51)," ")</f>
        <v> </v>
      </c>
      <c r="G67" s="16" t="str">
        <f>IF(ABS(F52-SUM(F50:F51))&gt;comments!$A$1,F52-SUM(F50:F51)," ")</f>
        <v> </v>
      </c>
    </row>
    <row r="68" spans="1:7" ht="12.75" hidden="1">
      <c r="A68" s="4" t="s">
        <v>36</v>
      </c>
      <c r="C68" s="16"/>
      <c r="D68" s="16"/>
      <c r="E68" s="16"/>
      <c r="F68" s="16" t="str">
        <f>IF(ABS(E60-SUM(E57:E59))&gt;comments!$A$1,E60-SUM(E57:E59)," ")</f>
        <v> </v>
      </c>
      <c r="G68" s="16" t="str">
        <f>IF(ABS(F60-SUM(F57:F59))&gt;comments!$A$1,F60-SUM(F57:F59)," ")</f>
        <v> </v>
      </c>
    </row>
    <row r="69" spans="1:7" ht="12.75" hidden="1">
      <c r="A69" s="4" t="s">
        <v>37</v>
      </c>
      <c r="C69" s="5"/>
      <c r="D69" s="5"/>
      <c r="E69" s="5"/>
      <c r="F69" s="16" t="str">
        <f>IF(ABS(E65-SUM(E63:E64))&gt;comments!$A$1,E65-SUM(E63:E64)," ")</f>
        <v> </v>
      </c>
      <c r="G69" s="16" t="str">
        <f>IF(ABS(F65-SUM(F63:F64))&gt;comments!$A$1,F65-SUM(F63:F64)," ")</f>
        <v> </v>
      </c>
    </row>
    <row r="70" spans="1:7" ht="15.75" customHeight="1">
      <c r="A70" s="3" t="s">
        <v>440</v>
      </c>
      <c r="C70" s="5"/>
      <c r="D70" s="5"/>
      <c r="E70" s="5"/>
      <c r="F70" s="16"/>
      <c r="G70" s="16"/>
    </row>
    <row r="71" spans="1:9" ht="12.75">
      <c r="A71" s="14" t="s">
        <v>506</v>
      </c>
      <c r="B71" s="3"/>
      <c r="C71" s="3"/>
      <c r="D71" s="3"/>
      <c r="E71" s="3"/>
      <c r="F71" s="3"/>
      <c r="G71" s="3"/>
      <c r="H71" s="3"/>
      <c r="I71" s="3"/>
    </row>
    <row r="72" spans="1:9" ht="12.75">
      <c r="A72" s="14" t="s">
        <v>479</v>
      </c>
      <c r="B72" s="3"/>
      <c r="C72" s="3"/>
      <c r="D72" s="3"/>
      <c r="E72" s="3"/>
      <c r="F72" s="3"/>
      <c r="G72" s="3"/>
      <c r="H72" s="3"/>
      <c r="I72" s="3"/>
    </row>
    <row r="73" spans="1:9" ht="12.75">
      <c r="A73" s="14" t="s">
        <v>480</v>
      </c>
      <c r="B73" s="3"/>
      <c r="C73" s="3"/>
      <c r="D73" s="3"/>
      <c r="E73" s="3"/>
      <c r="F73" s="3"/>
      <c r="G73" s="3"/>
      <c r="H73" s="3"/>
      <c r="I73" s="3"/>
    </row>
  </sheetData>
  <printOptions/>
  <pageMargins left="0.75" right="0.75" top="1" bottom="1" header="0.5" footer="0.5"/>
  <pageSetup fitToHeight="1" fitToWidth="1" horizontalDpi="96" verticalDpi="96" orientation="portrait" paperSize="9" scale="61" r:id="rId1"/>
  <headerFooter alignWithMargins="0">
    <oddHeader>&amp;R&amp;"Arial MT,Bold"&amp;14RAIL SERVICES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N71"/>
  <sheetViews>
    <sheetView zoomScale="90" zoomScaleNormal="90" workbookViewId="0" topLeftCell="A1">
      <selection activeCell="B2" sqref="B2"/>
    </sheetView>
  </sheetViews>
  <sheetFormatPr defaultColWidth="8.88671875" defaultRowHeight="15"/>
  <cols>
    <col min="1" max="1" width="2.77734375" style="0" customWidth="1"/>
    <col min="2" max="2" width="15.5546875" style="0" customWidth="1"/>
    <col min="3" max="13" width="8.4453125" style="0" customWidth="1"/>
  </cols>
  <sheetData>
    <row r="1" spans="1:13" s="23" customFormat="1" ht="18">
      <c r="A1" s="223" t="s">
        <v>559</v>
      </c>
      <c r="B1" s="245"/>
      <c r="C1" s="245"/>
      <c r="D1" s="245"/>
      <c r="E1" s="245"/>
      <c r="F1" s="245"/>
      <c r="G1" s="245"/>
      <c r="H1" s="245"/>
      <c r="I1" s="245"/>
      <c r="J1" s="245"/>
      <c r="L1" s="245"/>
      <c r="M1" s="245"/>
    </row>
    <row r="2" spans="1:13" s="9" customFormat="1" ht="21" customHeight="1">
      <c r="A2" s="181"/>
      <c r="B2" s="181"/>
      <c r="C2" s="217" t="s">
        <v>7</v>
      </c>
      <c r="D2" s="217" t="s">
        <v>57</v>
      </c>
      <c r="E2" s="217" t="s">
        <v>91</v>
      </c>
      <c r="F2" s="217" t="s">
        <v>119</v>
      </c>
      <c r="G2" s="217" t="s">
        <v>127</v>
      </c>
      <c r="H2" s="217" t="s">
        <v>129</v>
      </c>
      <c r="I2" s="217" t="s">
        <v>202</v>
      </c>
      <c r="J2" s="217" t="s">
        <v>306</v>
      </c>
      <c r="K2" s="217" t="s">
        <v>431</v>
      </c>
      <c r="L2" s="217" t="s">
        <v>437</v>
      </c>
      <c r="M2" s="217" t="s">
        <v>499</v>
      </c>
    </row>
    <row r="3" spans="6:13" s="3" customFormat="1" ht="12.75">
      <c r="F3" s="10"/>
      <c r="G3" s="10"/>
      <c r="H3" s="10"/>
      <c r="J3" s="10"/>
      <c r="K3" s="10"/>
      <c r="L3" s="10"/>
      <c r="M3" s="10" t="s">
        <v>8</v>
      </c>
    </row>
    <row r="4" spans="1:2" s="3" customFormat="1" ht="15.75">
      <c r="A4" s="45" t="s">
        <v>9</v>
      </c>
      <c r="B4" s="8"/>
    </row>
    <row r="5" spans="1:13" s="3" customFormat="1" ht="15">
      <c r="A5" s="8"/>
      <c r="B5" s="8" t="s">
        <v>10</v>
      </c>
      <c r="C5" s="20">
        <v>634</v>
      </c>
      <c r="D5" s="20">
        <v>634</v>
      </c>
      <c r="E5" s="20">
        <v>634</v>
      </c>
      <c r="F5" s="20">
        <v>634</v>
      </c>
      <c r="G5" s="20">
        <v>634</v>
      </c>
      <c r="H5" s="20">
        <v>634</v>
      </c>
      <c r="I5" s="20">
        <v>634</v>
      </c>
      <c r="J5" s="20">
        <v>639</v>
      </c>
      <c r="K5" s="75">
        <v>639</v>
      </c>
      <c r="L5" s="75">
        <v>639</v>
      </c>
      <c r="M5" s="75">
        <v>639</v>
      </c>
    </row>
    <row r="6" spans="1:13" s="3" customFormat="1" ht="15">
      <c r="A6" s="8"/>
      <c r="B6" s="8" t="s">
        <v>11</v>
      </c>
      <c r="C6" s="20">
        <v>2095</v>
      </c>
      <c r="D6" s="20">
        <v>2095</v>
      </c>
      <c r="E6" s="20">
        <v>2095</v>
      </c>
      <c r="F6" s="20">
        <v>2095</v>
      </c>
      <c r="G6" s="20">
        <v>2095</v>
      </c>
      <c r="H6" s="20">
        <v>2095</v>
      </c>
      <c r="I6" s="20">
        <v>2095</v>
      </c>
      <c r="J6" s="20">
        <v>2096.5</v>
      </c>
      <c r="K6" s="75">
        <v>2097</v>
      </c>
      <c r="L6" s="75">
        <v>2097</v>
      </c>
      <c r="M6" s="75">
        <v>2106</v>
      </c>
    </row>
    <row r="7" spans="1:13" s="3" customFormat="1" ht="15">
      <c r="A7" s="188" t="s">
        <v>0</v>
      </c>
      <c r="B7" s="188"/>
      <c r="C7" s="190">
        <v>2729</v>
      </c>
      <c r="D7" s="190">
        <v>2729</v>
      </c>
      <c r="E7" s="190">
        <v>2729</v>
      </c>
      <c r="F7" s="190">
        <v>2729</v>
      </c>
      <c r="G7" s="190">
        <v>2729</v>
      </c>
      <c r="H7" s="190">
        <v>2729</v>
      </c>
      <c r="I7" s="190">
        <v>2729</v>
      </c>
      <c r="J7" s="190">
        <v>2735.5</v>
      </c>
      <c r="K7" s="191">
        <v>2736</v>
      </c>
      <c r="L7" s="191">
        <v>2736</v>
      </c>
      <c r="M7" s="191">
        <v>2745</v>
      </c>
    </row>
    <row r="8" spans="1:13" s="3" customFormat="1" ht="19.5" customHeight="1">
      <c r="A8" s="3" t="s">
        <v>441</v>
      </c>
      <c r="M8" s="66"/>
    </row>
    <row r="9" spans="1:13" s="3" customFormat="1" ht="15.75" customHeight="1">
      <c r="A9" s="84"/>
      <c r="M9" s="66"/>
    </row>
    <row r="10" s="3" customFormat="1" ht="16.5" customHeight="1">
      <c r="M10" s="66"/>
    </row>
    <row r="11" spans="1:13" s="8" customFormat="1" ht="18.75">
      <c r="A11" s="223" t="s">
        <v>557</v>
      </c>
      <c r="B11" s="15"/>
      <c r="C11" s="15"/>
      <c r="D11" s="15"/>
      <c r="E11" s="15"/>
      <c r="F11" s="15"/>
      <c r="G11" s="15"/>
      <c r="H11" s="15"/>
      <c r="I11" s="15"/>
      <c r="L11" s="15"/>
      <c r="M11" s="126"/>
    </row>
    <row r="12" spans="1:13" s="9" customFormat="1" ht="21" customHeight="1">
      <c r="A12" s="177"/>
      <c r="B12" s="177"/>
      <c r="C12" s="217" t="s">
        <v>7</v>
      </c>
      <c r="D12" s="217" t="s">
        <v>57</v>
      </c>
      <c r="E12" s="217" t="s">
        <v>92</v>
      </c>
      <c r="F12" s="217" t="s">
        <v>119</v>
      </c>
      <c r="G12" s="217" t="s">
        <v>127</v>
      </c>
      <c r="H12" s="217" t="s">
        <v>129</v>
      </c>
      <c r="I12" s="217" t="s">
        <v>202</v>
      </c>
      <c r="J12" s="217" t="s">
        <v>306</v>
      </c>
      <c r="K12" s="217" t="s">
        <v>431</v>
      </c>
      <c r="L12" s="217" t="s">
        <v>437</v>
      </c>
      <c r="M12" s="234" t="s">
        <v>499</v>
      </c>
    </row>
    <row r="13" spans="3:13" s="3" customFormat="1" ht="12.75">
      <c r="C13" s="10"/>
      <c r="M13" s="66"/>
    </row>
    <row r="14" spans="1:13" s="3" customFormat="1" ht="15">
      <c r="A14" s="8" t="s">
        <v>12</v>
      </c>
      <c r="B14" s="8"/>
      <c r="C14" s="21">
        <v>334</v>
      </c>
      <c r="D14" s="21">
        <v>335</v>
      </c>
      <c r="E14" s="21">
        <v>335</v>
      </c>
      <c r="F14" s="21">
        <v>336</v>
      </c>
      <c r="G14" s="61">
        <v>340</v>
      </c>
      <c r="H14" s="61">
        <v>340</v>
      </c>
      <c r="I14" s="61">
        <v>340</v>
      </c>
      <c r="J14" s="61">
        <v>344</v>
      </c>
      <c r="K14" s="61">
        <v>344</v>
      </c>
      <c r="L14" s="61">
        <v>345</v>
      </c>
      <c r="M14" s="61">
        <v>346</v>
      </c>
    </row>
    <row r="15" spans="1:13" s="3" customFormat="1" ht="15">
      <c r="A15" s="8" t="s">
        <v>13</v>
      </c>
      <c r="B15" s="8"/>
      <c r="C15" s="21">
        <v>107</v>
      </c>
      <c r="D15" s="21">
        <v>112</v>
      </c>
      <c r="E15" s="21">
        <v>116</v>
      </c>
      <c r="F15" s="83">
        <v>116</v>
      </c>
      <c r="G15" s="21">
        <v>117</v>
      </c>
      <c r="H15" s="21">
        <v>118</v>
      </c>
      <c r="I15" s="21">
        <v>118</v>
      </c>
      <c r="J15" s="21">
        <v>118</v>
      </c>
      <c r="K15" s="61">
        <v>115</v>
      </c>
      <c r="L15" s="127">
        <v>118</v>
      </c>
      <c r="M15" s="127">
        <v>118</v>
      </c>
    </row>
    <row r="16" spans="1:5" s="3" customFormat="1" ht="15">
      <c r="A16" s="8"/>
      <c r="B16" s="8"/>
      <c r="E16" s="8"/>
    </row>
    <row r="17" spans="1:13" s="3" customFormat="1" ht="15">
      <c r="A17" s="188" t="s">
        <v>0</v>
      </c>
      <c r="B17" s="188"/>
      <c r="C17" s="249">
        <f aca="true" t="shared" si="0" ref="C17:M17">C14+C15</f>
        <v>441</v>
      </c>
      <c r="D17" s="249">
        <f t="shared" si="0"/>
        <v>447</v>
      </c>
      <c r="E17" s="249">
        <f t="shared" si="0"/>
        <v>451</v>
      </c>
      <c r="F17" s="249">
        <f t="shared" si="0"/>
        <v>452</v>
      </c>
      <c r="G17" s="249">
        <f t="shared" si="0"/>
        <v>457</v>
      </c>
      <c r="H17" s="249">
        <f t="shared" si="0"/>
        <v>458</v>
      </c>
      <c r="I17" s="249">
        <f t="shared" si="0"/>
        <v>458</v>
      </c>
      <c r="J17" s="249">
        <f t="shared" si="0"/>
        <v>462</v>
      </c>
      <c r="K17" s="249">
        <f t="shared" si="0"/>
        <v>459</v>
      </c>
      <c r="L17" s="249">
        <f t="shared" si="0"/>
        <v>463</v>
      </c>
      <c r="M17" s="249">
        <f t="shared" si="0"/>
        <v>464</v>
      </c>
    </row>
    <row r="18" s="3" customFormat="1" ht="18" customHeight="1">
      <c r="A18" s="3" t="s">
        <v>441</v>
      </c>
    </row>
    <row r="19" s="3" customFormat="1" ht="12.75">
      <c r="A19" s="3" t="s">
        <v>196</v>
      </c>
    </row>
    <row r="20" s="3" customFormat="1" ht="12.75">
      <c r="A20" s="3" t="s">
        <v>432</v>
      </c>
    </row>
    <row r="21" s="3" customFormat="1" ht="12.75">
      <c r="A21" s="3" t="s">
        <v>303</v>
      </c>
    </row>
    <row r="22" s="3" customFormat="1" ht="20.25" customHeight="1"/>
    <row r="23" s="3" customFormat="1" ht="12.75"/>
    <row r="24" spans="1:14" s="8" customFormat="1" ht="18.75">
      <c r="A24" s="223" t="s">
        <v>558</v>
      </c>
      <c r="B24" s="15"/>
      <c r="C24" s="15"/>
      <c r="D24" s="15"/>
      <c r="E24" s="15"/>
      <c r="F24" s="15"/>
      <c r="G24" s="15"/>
      <c r="H24" s="15"/>
      <c r="I24" s="15"/>
      <c r="J24" s="15"/>
      <c r="K24" s="15"/>
      <c r="L24" s="15"/>
      <c r="M24" s="15"/>
      <c r="N24" s="15"/>
    </row>
    <row r="25" spans="1:11" s="7" customFormat="1" ht="15.75">
      <c r="A25" s="181" t="s">
        <v>88</v>
      </c>
      <c r="B25" s="233"/>
      <c r="C25" s="250" t="s">
        <v>90</v>
      </c>
      <c r="D25" s="6"/>
      <c r="E25" s="181" t="s">
        <v>88</v>
      </c>
      <c r="F25" s="233"/>
      <c r="G25" s="250" t="s">
        <v>90</v>
      </c>
      <c r="H25" s="6"/>
      <c r="I25" s="181" t="s">
        <v>88</v>
      </c>
      <c r="J25" s="233"/>
      <c r="K25" s="250" t="s">
        <v>90</v>
      </c>
    </row>
    <row r="26" s="7" customFormat="1" ht="5.25" customHeight="1">
      <c r="H26" s="6"/>
    </row>
    <row r="27" spans="1:11" s="7" customFormat="1" ht="15">
      <c r="A27" s="8" t="s">
        <v>302</v>
      </c>
      <c r="C27" s="60">
        <v>2</v>
      </c>
      <c r="D27" s="298"/>
      <c r="E27" s="60" t="s">
        <v>93</v>
      </c>
      <c r="F27" s="298"/>
      <c r="G27" s="60">
        <v>10</v>
      </c>
      <c r="H27" s="298"/>
      <c r="I27" s="126" t="s">
        <v>82</v>
      </c>
      <c r="J27" s="298"/>
      <c r="K27" s="298">
        <v>0</v>
      </c>
    </row>
    <row r="28" spans="1:11" s="7" customFormat="1" ht="15">
      <c r="A28" s="8" t="s">
        <v>61</v>
      </c>
      <c r="C28" s="60">
        <v>6</v>
      </c>
      <c r="D28" s="298"/>
      <c r="E28" s="298" t="s">
        <v>116</v>
      </c>
      <c r="F28" s="298"/>
      <c r="G28" s="298">
        <v>0</v>
      </c>
      <c r="H28" s="298"/>
      <c r="I28" s="60" t="s">
        <v>83</v>
      </c>
      <c r="J28" s="298"/>
      <c r="K28" s="60">
        <v>7</v>
      </c>
    </row>
    <row r="29" spans="1:11" s="7" customFormat="1" ht="15">
      <c r="A29" s="8" t="s">
        <v>62</v>
      </c>
      <c r="C29" s="60">
        <v>7</v>
      </c>
      <c r="D29" s="298"/>
      <c r="E29" s="60" t="s">
        <v>72</v>
      </c>
      <c r="F29" s="298"/>
      <c r="G29" s="60">
        <v>5</v>
      </c>
      <c r="H29" s="298"/>
      <c r="I29" s="60" t="s">
        <v>84</v>
      </c>
      <c r="J29" s="298"/>
      <c r="K29" s="60">
        <v>10</v>
      </c>
    </row>
    <row r="30" spans="1:11" s="7" customFormat="1" ht="15">
      <c r="A30" s="8" t="s">
        <v>63</v>
      </c>
      <c r="C30" s="60">
        <v>14</v>
      </c>
      <c r="D30" s="298"/>
      <c r="E30" s="60" t="s">
        <v>73</v>
      </c>
      <c r="F30" s="298"/>
      <c r="G30" s="60">
        <v>19</v>
      </c>
      <c r="H30" s="298"/>
      <c r="I30" s="60" t="s">
        <v>67</v>
      </c>
      <c r="J30" s="298"/>
      <c r="K30" s="60">
        <v>0</v>
      </c>
    </row>
    <row r="31" spans="1:11" s="7" customFormat="1" ht="15">
      <c r="A31" s="8" t="s">
        <v>68</v>
      </c>
      <c r="C31" s="60">
        <v>1</v>
      </c>
      <c r="D31" s="298"/>
      <c r="E31" s="60" t="s">
        <v>94</v>
      </c>
      <c r="F31" s="298"/>
      <c r="G31" s="60">
        <v>60</v>
      </c>
      <c r="H31" s="298"/>
      <c r="I31" s="60" t="s">
        <v>86</v>
      </c>
      <c r="J31" s="298"/>
      <c r="K31" s="60">
        <v>0</v>
      </c>
    </row>
    <row r="32" spans="1:11" s="7" customFormat="1" ht="15">
      <c r="A32" s="8" t="s">
        <v>95</v>
      </c>
      <c r="C32" s="60">
        <v>7</v>
      </c>
      <c r="D32" s="298"/>
      <c r="E32" s="60" t="s">
        <v>74</v>
      </c>
      <c r="F32" s="298"/>
      <c r="G32" s="60">
        <v>58</v>
      </c>
      <c r="H32" s="298"/>
      <c r="I32" s="60" t="s">
        <v>66</v>
      </c>
      <c r="J32" s="298"/>
      <c r="K32" s="60">
        <v>10</v>
      </c>
    </row>
    <row r="33" spans="1:11" s="7" customFormat="1" ht="15">
      <c r="A33" s="8" t="s">
        <v>71</v>
      </c>
      <c r="C33" s="60">
        <v>2</v>
      </c>
      <c r="D33" s="298"/>
      <c r="E33" s="60" t="s">
        <v>75</v>
      </c>
      <c r="F33" s="298"/>
      <c r="G33" s="60">
        <v>14</v>
      </c>
      <c r="H33" s="298"/>
      <c r="I33" s="60" t="s">
        <v>77</v>
      </c>
      <c r="J33" s="298"/>
      <c r="K33" s="60">
        <v>19</v>
      </c>
    </row>
    <row r="34" spans="1:11" s="7" customFormat="1" ht="15">
      <c r="A34" s="8" t="s">
        <v>64</v>
      </c>
      <c r="C34" s="60">
        <v>6</v>
      </c>
      <c r="D34" s="298"/>
      <c r="E34" s="60" t="s">
        <v>80</v>
      </c>
      <c r="F34" s="298"/>
      <c r="G34" s="60">
        <v>0</v>
      </c>
      <c r="H34" s="298"/>
      <c r="I34" s="60" t="s">
        <v>87</v>
      </c>
      <c r="J34" s="298"/>
      <c r="K34" s="60">
        <v>6</v>
      </c>
    </row>
    <row r="35" spans="1:11" s="7" customFormat="1" ht="15">
      <c r="A35" s="8" t="s">
        <v>69</v>
      </c>
      <c r="C35" s="60">
        <v>6</v>
      </c>
      <c r="D35" s="298"/>
      <c r="E35" s="60" t="s">
        <v>81</v>
      </c>
      <c r="F35" s="298"/>
      <c r="G35" s="60">
        <v>3</v>
      </c>
      <c r="H35" s="298"/>
      <c r="I35" s="60" t="s">
        <v>70</v>
      </c>
      <c r="J35" s="298"/>
      <c r="K35" s="60">
        <v>13</v>
      </c>
    </row>
    <row r="36" spans="1:11" s="7" customFormat="1" ht="15">
      <c r="A36" s="8" t="s">
        <v>78</v>
      </c>
      <c r="C36" s="60">
        <v>7</v>
      </c>
      <c r="D36" s="298"/>
      <c r="E36" s="60" t="s">
        <v>65</v>
      </c>
      <c r="F36" s="298"/>
      <c r="G36" s="60">
        <v>12</v>
      </c>
      <c r="H36" s="298"/>
      <c r="I36" s="60" t="s">
        <v>79</v>
      </c>
      <c r="J36" s="298"/>
      <c r="K36" s="60">
        <v>10</v>
      </c>
    </row>
    <row r="37" spans="1:11" s="7" customFormat="1" ht="18" customHeight="1">
      <c r="A37" s="188" t="s">
        <v>85</v>
      </c>
      <c r="B37" s="299"/>
      <c r="C37" s="251">
        <v>9</v>
      </c>
      <c r="D37" s="300"/>
      <c r="E37" s="251" t="s">
        <v>76</v>
      </c>
      <c r="F37" s="301"/>
      <c r="G37" s="251">
        <v>23</v>
      </c>
      <c r="H37" s="300"/>
      <c r="I37" s="252" t="s">
        <v>89</v>
      </c>
      <c r="J37" s="301"/>
      <c r="K37" s="253">
        <f>SUM(C27:C37)+SUM(G27:G37)+SUM(K27:K36)</f>
        <v>346</v>
      </c>
    </row>
    <row r="38" spans="1:10" s="1" customFormat="1" ht="12.75">
      <c r="A38" s="3" t="s">
        <v>441</v>
      </c>
      <c r="F38" s="4"/>
      <c r="J38" s="4"/>
    </row>
    <row r="39" spans="1:12" s="1" customFormat="1" ht="12.75" customHeight="1">
      <c r="A39" s="272" t="s">
        <v>320</v>
      </c>
      <c r="B39" s="65"/>
      <c r="C39" s="65"/>
      <c r="D39" s="65"/>
      <c r="E39" s="65"/>
      <c r="F39" s="65"/>
      <c r="G39" s="65"/>
      <c r="H39" s="65"/>
      <c r="I39" s="65"/>
      <c r="J39" s="65"/>
      <c r="K39" s="65"/>
      <c r="L39" s="65"/>
    </row>
    <row r="41" spans="3:5" ht="15">
      <c r="C41" s="8"/>
      <c r="D41" s="7"/>
      <c r="E41" s="8"/>
    </row>
    <row r="42" spans="4:11" ht="15">
      <c r="D42" s="3"/>
      <c r="E42" s="3"/>
      <c r="F42" s="3"/>
      <c r="G42" s="3"/>
      <c r="H42" s="3"/>
      <c r="I42" s="3"/>
      <c r="J42" s="3"/>
      <c r="K42" s="3"/>
    </row>
    <row r="43" ht="15">
      <c r="K43" s="3"/>
    </row>
    <row r="44" spans="4:11" ht="15">
      <c r="D44" s="3"/>
      <c r="E44" s="3"/>
      <c r="F44" s="3"/>
      <c r="G44" s="3"/>
      <c r="H44" s="3"/>
      <c r="I44" s="3"/>
      <c r="J44" s="3"/>
      <c r="K44" s="3"/>
    </row>
    <row r="45" spans="4:11" ht="15">
      <c r="D45" s="3"/>
      <c r="E45" s="3"/>
      <c r="F45" s="3"/>
      <c r="G45" s="3"/>
      <c r="H45" s="3"/>
      <c r="I45" s="3"/>
      <c r="J45" s="3"/>
      <c r="K45" s="3"/>
    </row>
    <row r="46" spans="4:11" ht="15">
      <c r="D46" s="3"/>
      <c r="E46" s="3"/>
      <c r="F46" s="3"/>
      <c r="G46" s="3"/>
      <c r="H46" s="3"/>
      <c r="I46" s="3"/>
      <c r="J46" s="3"/>
      <c r="K46" s="3"/>
    </row>
    <row r="47" spans="4:11" ht="15">
      <c r="D47" s="3"/>
      <c r="E47" s="3"/>
      <c r="F47" s="3"/>
      <c r="G47" s="3"/>
      <c r="H47" s="3"/>
      <c r="I47" s="3"/>
      <c r="J47" s="3"/>
      <c r="K47" s="3"/>
    </row>
    <row r="48" spans="4:11" ht="15">
      <c r="D48" s="3"/>
      <c r="E48" s="3"/>
      <c r="F48" s="3"/>
      <c r="G48" s="3"/>
      <c r="H48" s="3"/>
      <c r="I48" s="3"/>
      <c r="J48" s="3"/>
      <c r="K48" s="3"/>
    </row>
    <row r="49" spans="4:11" ht="15">
      <c r="D49" s="3"/>
      <c r="E49" s="3"/>
      <c r="F49" s="3"/>
      <c r="G49" s="3"/>
      <c r="H49" s="3"/>
      <c r="I49" s="3"/>
      <c r="J49" s="3"/>
      <c r="K49" s="3"/>
    </row>
    <row r="50" spans="4:11" ht="15">
      <c r="D50" s="3"/>
      <c r="E50" s="3"/>
      <c r="F50" s="3"/>
      <c r="G50" s="3"/>
      <c r="H50" s="3"/>
      <c r="I50" s="3"/>
      <c r="J50" s="3"/>
      <c r="K50" s="3"/>
    </row>
    <row r="51" spans="1:11" ht="15">
      <c r="A51" s="3"/>
      <c r="B51" s="3"/>
      <c r="D51" s="3"/>
      <c r="E51" s="3"/>
      <c r="F51" s="3"/>
      <c r="G51" s="3"/>
      <c r="H51" s="3"/>
      <c r="I51" s="3"/>
      <c r="J51" s="3"/>
      <c r="K51" s="3"/>
    </row>
    <row r="53" spans="4:11" ht="15">
      <c r="D53" s="3"/>
      <c r="E53" s="3"/>
      <c r="F53" s="3"/>
      <c r="G53" s="3"/>
      <c r="H53" s="3"/>
      <c r="I53" s="3"/>
      <c r="J53" s="3"/>
      <c r="K53" s="3"/>
    </row>
    <row r="54" spans="4:11" ht="15">
      <c r="D54" s="3"/>
      <c r="E54" s="3"/>
      <c r="F54" s="3"/>
      <c r="G54" s="3"/>
      <c r="H54" s="3"/>
      <c r="I54" s="3"/>
      <c r="J54" s="3"/>
      <c r="K54" s="3"/>
    </row>
    <row r="55" spans="4:11" ht="15">
      <c r="D55" s="3"/>
      <c r="E55" s="3"/>
      <c r="F55" s="3"/>
      <c r="G55" s="3"/>
      <c r="H55" s="3"/>
      <c r="I55" s="3"/>
      <c r="J55" s="3"/>
      <c r="K55" s="3"/>
    </row>
    <row r="56" spans="4:11" ht="15">
      <c r="D56" s="3"/>
      <c r="E56" s="3"/>
      <c r="F56" s="3"/>
      <c r="G56" s="3"/>
      <c r="H56" s="3"/>
      <c r="I56" s="3"/>
      <c r="J56" s="3"/>
      <c r="K56" s="3"/>
    </row>
    <row r="57" spans="4:11" ht="15">
      <c r="D57" s="3"/>
      <c r="E57" s="3"/>
      <c r="F57" s="3"/>
      <c r="G57" s="3"/>
      <c r="H57" s="3"/>
      <c r="I57" s="3"/>
      <c r="J57" s="3"/>
      <c r="K57" s="3"/>
    </row>
    <row r="58" spans="4:11" ht="15">
      <c r="D58" s="3"/>
      <c r="E58" s="3"/>
      <c r="F58" s="3"/>
      <c r="G58" s="3"/>
      <c r="H58" s="3"/>
      <c r="I58" s="3"/>
      <c r="J58" s="3"/>
      <c r="K58" s="3"/>
    </row>
    <row r="61" spans="4:11" ht="15">
      <c r="D61" s="3"/>
      <c r="E61" s="3"/>
      <c r="F61" s="3"/>
      <c r="G61" s="3"/>
      <c r="H61" s="3"/>
      <c r="I61" s="3"/>
      <c r="J61" s="3"/>
      <c r="K61" s="3"/>
    </row>
    <row r="62" spans="4:11" ht="15">
      <c r="D62" s="3"/>
      <c r="E62" s="3"/>
      <c r="F62" s="3"/>
      <c r="G62" s="3"/>
      <c r="H62" s="3"/>
      <c r="I62" s="3"/>
      <c r="J62" s="3"/>
      <c r="K62" s="3"/>
    </row>
    <row r="66" spans="4:11" ht="15">
      <c r="D66" s="3"/>
      <c r="E66" s="3"/>
      <c r="F66" s="3"/>
      <c r="G66" s="3"/>
      <c r="H66" s="3"/>
      <c r="I66" s="3"/>
      <c r="J66" s="3"/>
      <c r="K66" s="3"/>
    </row>
    <row r="68" spans="4:11" ht="15">
      <c r="D68" s="3"/>
      <c r="E68" s="3"/>
      <c r="F68" s="3"/>
      <c r="G68" s="3"/>
      <c r="H68" s="3"/>
      <c r="I68" s="3"/>
      <c r="J68" s="3"/>
      <c r="K68" s="3"/>
    </row>
    <row r="69" spans="1:11" ht="15">
      <c r="A69" s="3"/>
      <c r="B69" s="3"/>
      <c r="D69" s="3"/>
      <c r="E69" s="3"/>
      <c r="F69" s="3"/>
      <c r="G69" s="3"/>
      <c r="H69" s="3"/>
      <c r="I69" s="3"/>
      <c r="J69" s="3"/>
      <c r="K69" s="3"/>
    </row>
    <row r="71" spans="4:11" ht="15">
      <c r="D71" s="3"/>
      <c r="E71" s="3"/>
      <c r="F71" s="3"/>
      <c r="G71" s="3"/>
      <c r="H71" s="3"/>
      <c r="I71" s="3"/>
      <c r="J71" s="3"/>
      <c r="K71" s="3"/>
    </row>
  </sheetData>
  <printOptions/>
  <pageMargins left="0.7480314960629921" right="0.7480314960629921" top="0.984251968503937" bottom="0.984251968503937" header="0.5118110236220472" footer="0.5118110236220472"/>
  <pageSetup fitToHeight="1" fitToWidth="1" horizontalDpi="96" verticalDpi="96" orientation="portrait" paperSize="9" scale="65" r:id="rId1"/>
  <headerFooter alignWithMargins="0">
    <oddHeader>&amp;R&amp;"Arial MT,Bold"&amp;16RAIL SERVICES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93"/>
  <sheetViews>
    <sheetView zoomScale="82" zoomScaleNormal="82" workbookViewId="0" topLeftCell="A1">
      <selection activeCell="A1" sqref="A1"/>
    </sheetView>
  </sheetViews>
  <sheetFormatPr defaultColWidth="8.88671875" defaultRowHeight="15"/>
  <cols>
    <col min="1" max="1" width="18.3359375" style="0" customWidth="1"/>
    <col min="2" max="2" width="6.6640625" style="0" customWidth="1"/>
    <col min="3" max="11" width="7.77734375" style="0" customWidth="1"/>
    <col min="12" max="12" width="7.3359375" style="0" customWidth="1"/>
    <col min="13" max="13" width="7.6640625" style="0" customWidth="1"/>
    <col min="14" max="14" width="7.88671875" style="0" customWidth="1"/>
  </cols>
  <sheetData>
    <row r="1" spans="1:10" s="8" customFormat="1" ht="18.75">
      <c r="A1" s="223" t="s">
        <v>556</v>
      </c>
      <c r="B1" s="15"/>
      <c r="C1" s="15"/>
      <c r="D1" s="15"/>
      <c r="E1" s="15"/>
      <c r="F1" s="15"/>
      <c r="G1" s="15"/>
      <c r="H1" s="15"/>
      <c r="I1" s="15"/>
      <c r="J1" s="15"/>
    </row>
    <row r="2" spans="1:13" s="3" customFormat="1" ht="21" customHeight="1">
      <c r="A2" s="181"/>
      <c r="B2" s="181"/>
      <c r="C2" s="217" t="s">
        <v>57</v>
      </c>
      <c r="D2" s="217" t="s">
        <v>92</v>
      </c>
      <c r="E2" s="217" t="s">
        <v>119</v>
      </c>
      <c r="F2" s="217" t="s">
        <v>127</v>
      </c>
      <c r="G2" s="217" t="s">
        <v>129</v>
      </c>
      <c r="H2" s="217" t="s">
        <v>202</v>
      </c>
      <c r="I2" s="217" t="s">
        <v>306</v>
      </c>
      <c r="J2" s="217" t="s">
        <v>431</v>
      </c>
      <c r="K2" s="217" t="s">
        <v>437</v>
      </c>
      <c r="L2" s="217" t="s">
        <v>499</v>
      </c>
      <c r="M2" s="217" t="s">
        <v>541</v>
      </c>
    </row>
    <row r="3" spans="1:2" s="3" customFormat="1" ht="14.25" customHeight="1">
      <c r="A3" s="12"/>
      <c r="B3" s="12"/>
    </row>
    <row r="4" spans="1:13" s="3" customFormat="1" ht="18">
      <c r="A4" s="8" t="s">
        <v>481</v>
      </c>
      <c r="C4" s="8">
        <v>41</v>
      </c>
      <c r="D4" s="8">
        <v>41</v>
      </c>
      <c r="E4" s="60">
        <v>41</v>
      </c>
      <c r="F4" s="60">
        <v>41</v>
      </c>
      <c r="G4" s="60">
        <v>41</v>
      </c>
      <c r="H4" s="60">
        <v>41</v>
      </c>
      <c r="I4" s="60">
        <v>41</v>
      </c>
      <c r="J4" s="60">
        <v>41</v>
      </c>
      <c r="K4" s="60">
        <v>41</v>
      </c>
      <c r="L4" s="60">
        <v>41</v>
      </c>
      <c r="M4" s="60">
        <v>41</v>
      </c>
    </row>
    <row r="5" spans="1:13" s="3" customFormat="1" ht="15">
      <c r="A5" s="8"/>
      <c r="D5" s="10"/>
      <c r="E5" s="67"/>
      <c r="F5" s="67"/>
      <c r="G5" s="67"/>
      <c r="I5" s="67"/>
      <c r="J5" s="67"/>
      <c r="K5" s="67"/>
      <c r="L5" s="67"/>
      <c r="M5" s="67" t="s">
        <v>15</v>
      </c>
    </row>
    <row r="6" spans="1:14" s="3" customFormat="1" ht="15">
      <c r="A6" s="8" t="s">
        <v>14</v>
      </c>
      <c r="C6" s="19">
        <v>1180</v>
      </c>
      <c r="D6" s="19">
        <v>1161</v>
      </c>
      <c r="E6" s="76">
        <v>1145</v>
      </c>
      <c r="F6" s="76">
        <v>1123</v>
      </c>
      <c r="G6" s="76">
        <v>1143</v>
      </c>
      <c r="H6" s="76">
        <v>1141</v>
      </c>
      <c r="I6" s="76">
        <v>1159</v>
      </c>
      <c r="J6" s="76">
        <v>1196</v>
      </c>
      <c r="K6" s="76">
        <v>1210</v>
      </c>
      <c r="L6" s="76">
        <v>1225</v>
      </c>
      <c r="M6" s="76">
        <v>1196.326</v>
      </c>
      <c r="N6" s="76"/>
    </row>
    <row r="7" spans="1:14" ht="15">
      <c r="A7" s="8" t="s">
        <v>2</v>
      </c>
      <c r="B7" s="3"/>
      <c r="C7" s="19">
        <v>14680</v>
      </c>
      <c r="D7" s="19">
        <v>14400</v>
      </c>
      <c r="E7" s="76">
        <v>13760</v>
      </c>
      <c r="F7" s="76">
        <v>13360</v>
      </c>
      <c r="G7" s="76">
        <v>13339</v>
      </c>
      <c r="H7" s="76">
        <v>13310</v>
      </c>
      <c r="I7" s="139">
        <v>13164</v>
      </c>
      <c r="J7" s="139">
        <v>13160</v>
      </c>
      <c r="K7" s="139">
        <v>14449</v>
      </c>
      <c r="L7" s="139">
        <v>14103</v>
      </c>
      <c r="M7" s="139">
        <v>13054.658</v>
      </c>
      <c r="N7" s="139"/>
    </row>
    <row r="8" spans="1:13" ht="15">
      <c r="A8" s="8"/>
      <c r="B8" s="3"/>
      <c r="D8" s="10"/>
      <c r="E8" s="67"/>
      <c r="F8" s="67"/>
      <c r="G8" s="67"/>
      <c r="I8" s="67"/>
      <c r="J8" s="67"/>
      <c r="K8" s="67"/>
      <c r="L8" s="67"/>
      <c r="M8" s="67" t="s">
        <v>16</v>
      </c>
    </row>
    <row r="9" spans="1:13" ht="18">
      <c r="A9" s="8" t="s">
        <v>482</v>
      </c>
      <c r="B9" s="3"/>
      <c r="C9" s="19">
        <v>10260</v>
      </c>
      <c r="D9" s="19">
        <v>10490</v>
      </c>
      <c r="E9" s="76">
        <v>10684</v>
      </c>
      <c r="F9" s="76">
        <v>10727</v>
      </c>
      <c r="G9" s="76">
        <v>10937</v>
      </c>
      <c r="H9" s="76">
        <v>11514</v>
      </c>
      <c r="I9" s="139">
        <v>11786</v>
      </c>
      <c r="J9" s="139">
        <v>12963</v>
      </c>
      <c r="K9" s="139">
        <v>13965</v>
      </c>
      <c r="L9" s="139">
        <v>14690</v>
      </c>
      <c r="M9" s="139">
        <f>12661+9+24+551+51</f>
        <v>13296</v>
      </c>
    </row>
    <row r="10" spans="1:13" ht="18">
      <c r="A10" s="254" t="s">
        <v>483</v>
      </c>
      <c r="C10" s="140">
        <f>C9*A!Q13</f>
        <v>13256.118500604594</v>
      </c>
      <c r="D10" s="140">
        <f>D9*A!R13</f>
        <v>13163.31767469172</v>
      </c>
      <c r="E10" s="140">
        <f>E9*A!S13</f>
        <v>13174.672821696478</v>
      </c>
      <c r="F10" s="140">
        <f>F9*A!T13</f>
        <v>13009.988081725312</v>
      </c>
      <c r="G10" s="140">
        <f>G9*A!U13</f>
        <v>12891.54384997242</v>
      </c>
      <c r="H10" s="140">
        <f>H9*A!V13</f>
        <v>13179.120514193894</v>
      </c>
      <c r="I10" s="140">
        <f>I9*A!W13</f>
        <v>13118.063541666666</v>
      </c>
      <c r="J10" s="140">
        <f>J9*A!X13</f>
        <v>13983.811711256942</v>
      </c>
      <c r="K10" s="140">
        <f>K9*A!Y13</f>
        <v>14444.920135527589</v>
      </c>
      <c r="L10" s="140">
        <f>L9*A!Z13</f>
        <v>14614.771880819366</v>
      </c>
      <c r="M10" s="140">
        <f>M9*A!AA13</f>
        <v>13296</v>
      </c>
    </row>
    <row r="11" spans="1:13" ht="18">
      <c r="A11" s="8" t="s">
        <v>484</v>
      </c>
      <c r="B11" s="3"/>
      <c r="C11" s="82">
        <v>9681</v>
      </c>
      <c r="D11" s="82">
        <v>9976</v>
      </c>
      <c r="E11" s="82">
        <v>10128</v>
      </c>
      <c r="F11" s="75">
        <v>10167</v>
      </c>
      <c r="G11" s="75">
        <v>10337</v>
      </c>
      <c r="H11" s="75">
        <v>10939</v>
      </c>
      <c r="I11" s="139">
        <v>11190</v>
      </c>
      <c r="J11" s="139">
        <v>12396</v>
      </c>
      <c r="K11" s="139">
        <v>13119</v>
      </c>
      <c r="L11" s="139">
        <v>14015</v>
      </c>
      <c r="M11" s="139">
        <v>12661</v>
      </c>
    </row>
    <row r="12" spans="1:13" ht="18">
      <c r="A12" s="254" t="s">
        <v>509</v>
      </c>
      <c r="C12" s="140">
        <f>C11*A!Q13</f>
        <v>12508.03929866989</v>
      </c>
      <c r="D12" s="140">
        <f>D11*A!R13</f>
        <v>12518.327657075748</v>
      </c>
      <c r="E12" s="140">
        <f>E11*A!S13</f>
        <v>12489.057126370455</v>
      </c>
      <c r="F12" s="140">
        <f>F11*A!T13</f>
        <v>12330.805334846766</v>
      </c>
      <c r="G12" s="140">
        <f>G11*A!U13</f>
        <v>12184.318257032543</v>
      </c>
      <c r="H12" s="140">
        <f>H11*A!V13</f>
        <v>12520.96572040707</v>
      </c>
      <c r="I12" s="140">
        <f>I11*A!W13</f>
        <v>12454.703125</v>
      </c>
      <c r="J12" s="140">
        <f>J11*A!X13</f>
        <v>13372.161534578496</v>
      </c>
      <c r="K12" s="140">
        <f>K11*A!Y13</f>
        <v>13569.846563407551</v>
      </c>
      <c r="L12" s="140">
        <f>L11*A!Z13</f>
        <v>13943.228584729979</v>
      </c>
      <c r="M12" s="140">
        <f>M11*A!AA13</f>
        <v>12661</v>
      </c>
    </row>
    <row r="13" spans="1:13" ht="15">
      <c r="A13" s="8"/>
      <c r="B13" s="3"/>
      <c r="D13" s="10"/>
      <c r="E13" s="67"/>
      <c r="F13" s="67"/>
      <c r="G13" s="67"/>
      <c r="I13" s="67"/>
      <c r="J13" s="67"/>
      <c r="K13" s="67"/>
      <c r="L13" s="67"/>
      <c r="M13" s="67" t="s">
        <v>46</v>
      </c>
    </row>
    <row r="14" spans="1:13" ht="15">
      <c r="A14" s="188" t="s">
        <v>300</v>
      </c>
      <c r="B14" s="170"/>
      <c r="C14" s="188">
        <v>353</v>
      </c>
      <c r="D14" s="188">
        <v>350</v>
      </c>
      <c r="E14" s="251">
        <v>343</v>
      </c>
      <c r="F14" s="251">
        <v>351</v>
      </c>
      <c r="G14" s="251">
        <v>375</v>
      </c>
      <c r="H14" s="251">
        <v>382</v>
      </c>
      <c r="I14" s="251">
        <v>364</v>
      </c>
      <c r="J14" s="251">
        <v>361</v>
      </c>
      <c r="K14" s="251">
        <v>354</v>
      </c>
      <c r="L14" s="251">
        <v>361</v>
      </c>
      <c r="M14" s="251">
        <v>351</v>
      </c>
    </row>
    <row r="15" spans="1:10" s="1" customFormat="1" ht="18" customHeight="1">
      <c r="A15" s="3" t="s">
        <v>442</v>
      </c>
      <c r="B15" s="3"/>
      <c r="C15" s="3"/>
      <c r="D15" s="3"/>
      <c r="E15" s="3"/>
      <c r="F15" s="3"/>
      <c r="G15" s="3"/>
      <c r="H15" s="3"/>
      <c r="I15" s="3"/>
      <c r="J15" s="3"/>
    </row>
    <row r="16" spans="1:10" s="1" customFormat="1" ht="13.5" customHeight="1">
      <c r="A16" s="3" t="s">
        <v>332</v>
      </c>
      <c r="B16" s="3"/>
      <c r="C16" s="3"/>
      <c r="D16" s="3"/>
      <c r="E16" s="3"/>
      <c r="F16" s="3"/>
      <c r="G16" s="3"/>
      <c r="H16" s="3"/>
      <c r="I16" s="3"/>
      <c r="J16" s="3"/>
    </row>
    <row r="17" spans="1:10" s="1" customFormat="1" ht="12.75">
      <c r="A17" s="3" t="s">
        <v>330</v>
      </c>
      <c r="B17" s="3"/>
      <c r="C17" s="3"/>
      <c r="D17" s="3"/>
      <c r="E17" s="3"/>
      <c r="F17" s="3"/>
      <c r="G17" s="3"/>
      <c r="H17" s="3"/>
      <c r="I17" s="3"/>
      <c r="J17" s="3"/>
    </row>
    <row r="18" spans="1:10" s="1" customFormat="1" ht="12.75">
      <c r="A18" s="3" t="s">
        <v>331</v>
      </c>
      <c r="B18" s="3"/>
      <c r="C18" s="3"/>
      <c r="D18" s="3"/>
      <c r="E18" s="3"/>
      <c r="F18" s="3"/>
      <c r="G18" s="3"/>
      <c r="H18" s="3"/>
      <c r="I18" s="3"/>
      <c r="J18" s="3"/>
    </row>
    <row r="19" spans="1:10" s="1" customFormat="1" ht="12.75">
      <c r="A19" s="3" t="s">
        <v>485</v>
      </c>
      <c r="B19" s="3"/>
      <c r="C19" s="3"/>
      <c r="D19" s="3"/>
      <c r="E19" s="3"/>
      <c r="F19" s="3"/>
      <c r="G19" s="3"/>
      <c r="H19" s="3"/>
      <c r="I19" s="3"/>
      <c r="J19" s="3"/>
    </row>
    <row r="20" spans="1:10" s="1" customFormat="1" ht="12.75">
      <c r="A20" s="3" t="s">
        <v>510</v>
      </c>
      <c r="B20" s="3"/>
      <c r="C20" s="3"/>
      <c r="D20" s="3"/>
      <c r="E20" s="3"/>
      <c r="F20" s="3"/>
      <c r="G20" s="3"/>
      <c r="H20" s="3"/>
      <c r="I20" s="3"/>
      <c r="J20" s="3"/>
    </row>
    <row r="21" s="1" customFormat="1" ht="12.75"/>
    <row r="23" spans="1:13" s="33" customFormat="1" ht="15.75">
      <c r="A23" s="223" t="s">
        <v>540</v>
      </c>
      <c r="B23" s="15"/>
      <c r="C23" s="15"/>
      <c r="D23" s="15"/>
      <c r="E23" s="15"/>
      <c r="F23" s="15"/>
      <c r="G23" s="15"/>
      <c r="H23" s="15"/>
      <c r="I23" s="15"/>
      <c r="J23" s="193"/>
      <c r="K23" s="193"/>
      <c r="L23" s="193"/>
      <c r="M23" s="193"/>
    </row>
    <row r="24" spans="1:13" s="32" customFormat="1" ht="21" customHeight="1">
      <c r="A24" s="181"/>
      <c r="B24" s="181"/>
      <c r="C24" s="217" t="s">
        <v>57</v>
      </c>
      <c r="D24" s="217" t="s">
        <v>92</v>
      </c>
      <c r="E24" s="217" t="s">
        <v>119</v>
      </c>
      <c r="F24" s="217" t="s">
        <v>127</v>
      </c>
      <c r="G24" s="255" t="s">
        <v>486</v>
      </c>
      <c r="H24" s="217">
        <v>2004</v>
      </c>
      <c r="I24" s="217">
        <v>2005</v>
      </c>
      <c r="J24" s="217">
        <v>2006</v>
      </c>
      <c r="K24" s="217">
        <v>2007</v>
      </c>
      <c r="L24" s="217">
        <v>2008</v>
      </c>
      <c r="M24" s="217">
        <v>2009</v>
      </c>
    </row>
    <row r="25" s="3" customFormat="1" ht="15.75">
      <c r="A25" s="45" t="s">
        <v>17</v>
      </c>
    </row>
    <row r="26" spans="1:13" s="3" customFormat="1" ht="15">
      <c r="A26" s="8" t="s">
        <v>18</v>
      </c>
      <c r="C26" s="8">
        <v>2</v>
      </c>
      <c r="D26" s="8">
        <v>2</v>
      </c>
      <c r="E26" s="8">
        <v>5</v>
      </c>
      <c r="F26" s="60">
        <v>1</v>
      </c>
      <c r="G26" s="60">
        <v>2</v>
      </c>
      <c r="H26" s="60">
        <v>1</v>
      </c>
      <c r="I26" s="60">
        <v>0</v>
      </c>
      <c r="J26" s="8">
        <v>0</v>
      </c>
      <c r="K26" s="60">
        <v>2</v>
      </c>
      <c r="L26" s="60">
        <v>4</v>
      </c>
      <c r="M26" s="60">
        <v>1</v>
      </c>
    </row>
    <row r="27" spans="1:13" s="3" customFormat="1" ht="15">
      <c r="A27" s="8" t="s">
        <v>19</v>
      </c>
      <c r="C27" s="8">
        <v>8</v>
      </c>
      <c r="D27" s="8">
        <v>16</v>
      </c>
      <c r="E27" s="8">
        <v>7</v>
      </c>
      <c r="F27" s="60">
        <v>9</v>
      </c>
      <c r="G27" s="60">
        <v>2</v>
      </c>
      <c r="H27" s="60">
        <v>3</v>
      </c>
      <c r="I27" s="60">
        <v>6</v>
      </c>
      <c r="J27" s="8">
        <v>5</v>
      </c>
      <c r="K27" s="60">
        <v>7</v>
      </c>
      <c r="L27" s="60">
        <v>3</v>
      </c>
      <c r="M27" s="60">
        <v>1</v>
      </c>
    </row>
    <row r="28" spans="1:13" s="3" customFormat="1" ht="15">
      <c r="A28" s="8" t="s">
        <v>44</v>
      </c>
      <c r="C28" s="8"/>
      <c r="D28" s="8"/>
      <c r="E28" s="8"/>
      <c r="F28" s="60"/>
      <c r="G28" s="60"/>
      <c r="H28" s="60"/>
      <c r="I28" s="60"/>
      <c r="J28" s="60"/>
      <c r="K28" s="60"/>
      <c r="L28" s="60"/>
      <c r="M28" s="60"/>
    </row>
    <row r="29" spans="1:13" s="3" customFormat="1" ht="15">
      <c r="A29" s="8" t="s">
        <v>45</v>
      </c>
      <c r="C29" s="8">
        <v>54</v>
      </c>
      <c r="D29" s="8">
        <v>45</v>
      </c>
      <c r="E29" s="8">
        <v>46</v>
      </c>
      <c r="F29" s="60">
        <v>36</v>
      </c>
      <c r="G29" s="60">
        <v>23</v>
      </c>
      <c r="H29" s="60">
        <v>23</v>
      </c>
      <c r="I29" s="60">
        <v>27</v>
      </c>
      <c r="J29" s="8">
        <v>30</v>
      </c>
      <c r="K29" s="60">
        <v>32</v>
      </c>
      <c r="L29" s="60">
        <v>28</v>
      </c>
      <c r="M29" s="60">
        <v>44</v>
      </c>
    </row>
    <row r="30" spans="1:13" s="3" customFormat="1" ht="15">
      <c r="A30" s="8" t="s">
        <v>20</v>
      </c>
      <c r="C30" s="8">
        <v>11</v>
      </c>
      <c r="D30" s="8">
        <v>36</v>
      </c>
      <c r="E30" s="8">
        <v>25</v>
      </c>
      <c r="F30" s="60">
        <v>28</v>
      </c>
      <c r="G30" s="60">
        <v>15</v>
      </c>
      <c r="H30" s="60">
        <v>16</v>
      </c>
      <c r="I30" s="60">
        <v>7</v>
      </c>
      <c r="J30" s="8">
        <v>8</v>
      </c>
      <c r="K30" s="60">
        <v>11</v>
      </c>
      <c r="L30" s="60">
        <v>4</v>
      </c>
      <c r="M30" s="60">
        <v>5</v>
      </c>
    </row>
    <row r="31" spans="1:13" s="3" customFormat="1" ht="15">
      <c r="A31" s="8" t="s">
        <v>47</v>
      </c>
      <c r="C31" s="8">
        <v>64</v>
      </c>
      <c r="D31" s="8">
        <v>52</v>
      </c>
      <c r="E31" s="8">
        <v>32</v>
      </c>
      <c r="F31" s="60">
        <v>9</v>
      </c>
      <c r="G31" s="60">
        <v>8</v>
      </c>
      <c r="H31" s="60">
        <v>6</v>
      </c>
      <c r="I31" s="60">
        <v>1</v>
      </c>
      <c r="J31" s="8">
        <v>3</v>
      </c>
      <c r="K31" s="60">
        <v>1</v>
      </c>
      <c r="L31" s="60">
        <v>8</v>
      </c>
      <c r="M31" s="60">
        <v>3</v>
      </c>
    </row>
    <row r="32" spans="1:13" s="3" customFormat="1" ht="15">
      <c r="A32" s="8" t="s">
        <v>21</v>
      </c>
      <c r="C32" s="63" t="s">
        <v>5</v>
      </c>
      <c r="D32" s="63" t="s">
        <v>5</v>
      </c>
      <c r="E32" s="21">
        <v>1</v>
      </c>
      <c r="F32" s="61">
        <v>0</v>
      </c>
      <c r="G32" s="61">
        <v>0</v>
      </c>
      <c r="H32" s="61">
        <v>0</v>
      </c>
      <c r="I32" s="60">
        <v>0</v>
      </c>
      <c r="J32" s="8">
        <v>0</v>
      </c>
      <c r="K32" s="60">
        <v>0</v>
      </c>
      <c r="L32" s="60">
        <v>0</v>
      </c>
      <c r="M32" s="60">
        <v>0</v>
      </c>
    </row>
    <row r="33" spans="1:15" s="3" customFormat="1" ht="15">
      <c r="A33" s="8" t="s">
        <v>22</v>
      </c>
      <c r="C33" s="131">
        <f aca="true" t="shared" si="0" ref="C33:M33">SUM(C26:C32)</f>
        <v>139</v>
      </c>
      <c r="D33" s="131">
        <f t="shared" si="0"/>
        <v>151</v>
      </c>
      <c r="E33" s="131">
        <f t="shared" si="0"/>
        <v>116</v>
      </c>
      <c r="F33" s="131">
        <f t="shared" si="0"/>
        <v>83</v>
      </c>
      <c r="G33" s="130">
        <f t="shared" si="0"/>
        <v>50</v>
      </c>
      <c r="H33" s="130">
        <f t="shared" si="0"/>
        <v>49</v>
      </c>
      <c r="I33" s="130">
        <f t="shared" si="0"/>
        <v>41</v>
      </c>
      <c r="J33" s="130">
        <f t="shared" si="0"/>
        <v>46</v>
      </c>
      <c r="K33" s="130">
        <f t="shared" si="0"/>
        <v>53</v>
      </c>
      <c r="L33" s="130">
        <f t="shared" si="0"/>
        <v>47</v>
      </c>
      <c r="M33" s="130">
        <f t="shared" si="0"/>
        <v>54</v>
      </c>
      <c r="O33" s="3" t="s">
        <v>299</v>
      </c>
    </row>
    <row r="34" spans="1:13" s="3" customFormat="1" ht="15.75">
      <c r="A34" s="45" t="s">
        <v>23</v>
      </c>
      <c r="D34" s="8"/>
      <c r="E34" s="8"/>
      <c r="F34" s="8"/>
      <c r="G34" s="60"/>
      <c r="H34" s="60"/>
      <c r="I34" s="60"/>
      <c r="K34" s="66"/>
      <c r="L34" s="66"/>
      <c r="M34" s="66"/>
    </row>
    <row r="35" spans="1:15" s="3" customFormat="1" ht="15">
      <c r="A35" s="8" t="s">
        <v>489</v>
      </c>
      <c r="C35" s="63">
        <v>0</v>
      </c>
      <c r="D35" s="63">
        <v>0</v>
      </c>
      <c r="E35" s="8">
        <v>1</v>
      </c>
      <c r="F35" s="60">
        <v>0</v>
      </c>
      <c r="G35" s="60">
        <v>1</v>
      </c>
      <c r="H35" s="60">
        <v>1</v>
      </c>
      <c r="I35" s="60">
        <v>0</v>
      </c>
      <c r="J35" s="8">
        <v>0</v>
      </c>
      <c r="K35" s="60">
        <v>3</v>
      </c>
      <c r="L35" s="60">
        <v>0</v>
      </c>
      <c r="M35" s="60">
        <v>3</v>
      </c>
      <c r="O35" s="3" t="s">
        <v>299</v>
      </c>
    </row>
    <row r="36" spans="1:15" s="3" customFormat="1" ht="15">
      <c r="A36" s="8" t="s">
        <v>488</v>
      </c>
      <c r="C36" s="8">
        <v>8</v>
      </c>
      <c r="D36" s="8">
        <v>5</v>
      </c>
      <c r="E36" s="8">
        <v>12</v>
      </c>
      <c r="F36" s="60">
        <v>2</v>
      </c>
      <c r="G36" s="60">
        <v>2</v>
      </c>
      <c r="H36" s="60">
        <v>3</v>
      </c>
      <c r="I36" s="60">
        <v>15</v>
      </c>
      <c r="J36" s="8">
        <v>0</v>
      </c>
      <c r="K36" s="60">
        <v>4</v>
      </c>
      <c r="L36" s="60">
        <v>3</v>
      </c>
      <c r="M36" s="60">
        <v>0</v>
      </c>
      <c r="O36" s="3" t="s">
        <v>299</v>
      </c>
    </row>
    <row r="37" spans="1:13" s="3" customFormat="1" ht="15">
      <c r="A37" s="8" t="s">
        <v>24</v>
      </c>
      <c r="C37" s="8"/>
      <c r="D37" s="8"/>
      <c r="E37" s="8"/>
      <c r="F37" s="60"/>
      <c r="G37" s="60"/>
      <c r="H37" s="60"/>
      <c r="I37" s="60"/>
      <c r="J37" s="60"/>
      <c r="K37" s="60"/>
      <c r="L37" s="60"/>
      <c r="M37" s="60"/>
    </row>
    <row r="38" spans="1:15" s="3" customFormat="1" ht="15">
      <c r="A38" s="8" t="s">
        <v>49</v>
      </c>
      <c r="C38" s="63">
        <v>0</v>
      </c>
      <c r="D38" s="8">
        <v>1</v>
      </c>
      <c r="E38" s="8">
        <v>3</v>
      </c>
      <c r="F38" s="60">
        <v>0</v>
      </c>
      <c r="G38" s="60">
        <v>0</v>
      </c>
      <c r="H38" s="60">
        <v>0</v>
      </c>
      <c r="I38" s="60">
        <v>2</v>
      </c>
      <c r="J38" s="8">
        <v>0</v>
      </c>
      <c r="K38" s="60">
        <v>0</v>
      </c>
      <c r="L38" s="60">
        <v>1</v>
      </c>
      <c r="M38" s="60">
        <v>1</v>
      </c>
      <c r="O38" s="3" t="s">
        <v>299</v>
      </c>
    </row>
    <row r="39" spans="1:15" s="3" customFormat="1" ht="15">
      <c r="A39" s="8" t="s">
        <v>488</v>
      </c>
      <c r="C39" s="8">
        <v>77</v>
      </c>
      <c r="D39" s="8">
        <v>77</v>
      </c>
      <c r="E39" s="8">
        <v>60</v>
      </c>
      <c r="F39" s="60">
        <v>59</v>
      </c>
      <c r="G39" s="60">
        <v>60</v>
      </c>
      <c r="H39" s="60">
        <v>42</v>
      </c>
      <c r="I39" s="60">
        <v>53</v>
      </c>
      <c r="J39" s="8">
        <v>66</v>
      </c>
      <c r="K39" s="60">
        <v>59</v>
      </c>
      <c r="L39" s="60">
        <v>37</v>
      </c>
      <c r="M39" s="60">
        <v>49</v>
      </c>
      <c r="O39" s="3" t="s">
        <v>299</v>
      </c>
    </row>
    <row r="40" spans="1:13" s="3" customFormat="1" ht="15">
      <c r="A40" s="8" t="s">
        <v>25</v>
      </c>
      <c r="C40" s="8"/>
      <c r="D40" s="8"/>
      <c r="E40" s="8"/>
      <c r="F40" s="60"/>
      <c r="G40" s="60"/>
      <c r="H40" s="60"/>
      <c r="I40" s="60"/>
      <c r="J40" s="60"/>
      <c r="K40" s="60"/>
      <c r="L40" s="60"/>
      <c r="M40" s="60"/>
    </row>
    <row r="41" spans="1:15" s="3" customFormat="1" ht="15">
      <c r="A41" s="8" t="s">
        <v>490</v>
      </c>
      <c r="C41" s="63">
        <v>0</v>
      </c>
      <c r="D41" s="8">
        <v>1</v>
      </c>
      <c r="E41" s="8">
        <v>1</v>
      </c>
      <c r="F41" s="60">
        <v>2</v>
      </c>
      <c r="G41" s="60">
        <v>0</v>
      </c>
      <c r="H41" s="60">
        <v>0</v>
      </c>
      <c r="I41" s="60">
        <v>1</v>
      </c>
      <c r="J41" s="8">
        <v>1</v>
      </c>
      <c r="K41" s="60">
        <v>1</v>
      </c>
      <c r="L41" s="60">
        <v>0</v>
      </c>
      <c r="M41" s="60">
        <v>0</v>
      </c>
      <c r="O41" s="3" t="s">
        <v>299</v>
      </c>
    </row>
    <row r="42" spans="1:15" s="3" customFormat="1" ht="15">
      <c r="A42" s="8" t="s">
        <v>488</v>
      </c>
      <c r="C42" s="8">
        <v>235</v>
      </c>
      <c r="D42" s="8">
        <v>287</v>
      </c>
      <c r="E42" s="8">
        <v>290</v>
      </c>
      <c r="F42" s="60">
        <v>250</v>
      </c>
      <c r="G42" s="60">
        <v>229</v>
      </c>
      <c r="H42" s="60">
        <v>240</v>
      </c>
      <c r="I42" s="60">
        <v>242</v>
      </c>
      <c r="J42" s="8">
        <v>171</v>
      </c>
      <c r="K42" s="60">
        <v>202</v>
      </c>
      <c r="L42" s="60">
        <v>163</v>
      </c>
      <c r="M42" s="60">
        <v>216</v>
      </c>
      <c r="O42" s="3" t="s">
        <v>299</v>
      </c>
    </row>
    <row r="43" spans="1:13" s="3" customFormat="1" ht="15">
      <c r="A43" s="8" t="s">
        <v>26</v>
      </c>
      <c r="C43" s="8"/>
      <c r="D43" s="8"/>
      <c r="E43" s="8"/>
      <c r="F43" s="60"/>
      <c r="G43" s="60"/>
      <c r="H43" s="60"/>
      <c r="I43" s="60"/>
      <c r="J43" s="60"/>
      <c r="K43" s="60"/>
      <c r="L43" s="60"/>
      <c r="M43" s="60"/>
    </row>
    <row r="44" spans="1:15" s="3" customFormat="1" ht="15">
      <c r="A44" s="8" t="s">
        <v>48</v>
      </c>
      <c r="C44" s="8">
        <v>25</v>
      </c>
      <c r="D44" s="8">
        <v>25</v>
      </c>
      <c r="E44" s="8">
        <v>15</v>
      </c>
      <c r="F44" s="60">
        <v>15</v>
      </c>
      <c r="G44" s="60">
        <v>26</v>
      </c>
      <c r="H44" s="60">
        <v>18</v>
      </c>
      <c r="I44" s="60">
        <v>18</v>
      </c>
      <c r="J44" s="8">
        <v>27</v>
      </c>
      <c r="K44" s="60">
        <v>17</v>
      </c>
      <c r="L44" s="60">
        <v>20</v>
      </c>
      <c r="M44" s="60">
        <v>24</v>
      </c>
      <c r="O44" s="3" t="s">
        <v>299</v>
      </c>
    </row>
    <row r="45" spans="1:15" s="3" customFormat="1" ht="15">
      <c r="A45" s="8" t="s">
        <v>487</v>
      </c>
      <c r="C45" s="8">
        <v>19</v>
      </c>
      <c r="D45" s="8">
        <v>16</v>
      </c>
      <c r="E45" s="8">
        <v>13</v>
      </c>
      <c r="F45" s="60">
        <v>15</v>
      </c>
      <c r="G45" s="60">
        <v>12</v>
      </c>
      <c r="H45" s="60">
        <v>8</v>
      </c>
      <c r="I45" s="60">
        <v>6</v>
      </c>
      <c r="J45" s="8">
        <v>11</v>
      </c>
      <c r="K45" s="60">
        <v>9</v>
      </c>
      <c r="L45" s="60">
        <v>7</v>
      </c>
      <c r="M45" s="60">
        <v>8</v>
      </c>
      <c r="O45" s="3" t="s">
        <v>299</v>
      </c>
    </row>
    <row r="46" spans="1:9" s="3" customFormat="1" ht="15">
      <c r="A46" s="8"/>
      <c r="D46" s="8"/>
      <c r="E46" s="8"/>
      <c r="F46" s="8"/>
      <c r="G46" s="60"/>
      <c r="H46" s="60"/>
      <c r="I46" s="60"/>
    </row>
    <row r="47" spans="1:13" s="3" customFormat="1" ht="15">
      <c r="A47" s="8" t="s">
        <v>27</v>
      </c>
      <c r="C47" s="130">
        <f aca="true" t="shared" si="1" ref="C47:J47">SUM(C35+C38+C41+C44)</f>
        <v>25</v>
      </c>
      <c r="D47" s="130">
        <f t="shared" si="1"/>
        <v>27</v>
      </c>
      <c r="E47" s="130">
        <f t="shared" si="1"/>
        <v>20</v>
      </c>
      <c r="F47" s="130">
        <f t="shared" si="1"/>
        <v>17</v>
      </c>
      <c r="G47" s="130">
        <f t="shared" si="1"/>
        <v>27</v>
      </c>
      <c r="H47" s="130">
        <f t="shared" si="1"/>
        <v>19</v>
      </c>
      <c r="I47" s="130">
        <f t="shared" si="1"/>
        <v>21</v>
      </c>
      <c r="J47" s="130">
        <f t="shared" si="1"/>
        <v>28</v>
      </c>
      <c r="K47" s="130">
        <f aca="true" t="shared" si="2" ref="K47:M48">SUM(K35+K38+K41+K44)</f>
        <v>21</v>
      </c>
      <c r="L47" s="130">
        <f t="shared" si="2"/>
        <v>21</v>
      </c>
      <c r="M47" s="130">
        <f t="shared" si="2"/>
        <v>28</v>
      </c>
    </row>
    <row r="48" spans="1:13" s="3" customFormat="1" ht="15">
      <c r="A48" s="188" t="s">
        <v>28</v>
      </c>
      <c r="B48" s="170"/>
      <c r="C48" s="256">
        <f aca="true" t="shared" si="3" ref="C48:J48">SUM(C36+C39+C42+C45)</f>
        <v>339</v>
      </c>
      <c r="D48" s="256">
        <f t="shared" si="3"/>
        <v>385</v>
      </c>
      <c r="E48" s="256">
        <f t="shared" si="3"/>
        <v>375</v>
      </c>
      <c r="F48" s="256">
        <f t="shared" si="3"/>
        <v>326</v>
      </c>
      <c r="G48" s="256">
        <f t="shared" si="3"/>
        <v>303</v>
      </c>
      <c r="H48" s="256">
        <f t="shared" si="3"/>
        <v>293</v>
      </c>
      <c r="I48" s="256">
        <f t="shared" si="3"/>
        <v>316</v>
      </c>
      <c r="J48" s="256">
        <f t="shared" si="3"/>
        <v>248</v>
      </c>
      <c r="K48" s="256">
        <f t="shared" si="2"/>
        <v>274</v>
      </c>
      <c r="L48" s="256">
        <f t="shared" si="2"/>
        <v>210</v>
      </c>
      <c r="M48" s="256">
        <f t="shared" si="2"/>
        <v>273</v>
      </c>
    </row>
    <row r="49" spans="1:11" s="3" customFormat="1" ht="15.75" customHeight="1">
      <c r="A49" s="3" t="s">
        <v>443</v>
      </c>
      <c r="J49" s="14"/>
      <c r="K49" s="14"/>
    </row>
    <row r="50" s="3" customFormat="1" ht="12.75">
      <c r="A50" s="3" t="s">
        <v>321</v>
      </c>
    </row>
    <row r="51" ht="13.5" customHeight="1">
      <c r="A51" s="29"/>
    </row>
    <row r="52" spans="1:13" s="33" customFormat="1" ht="21.75" customHeight="1">
      <c r="A52" s="263" t="s">
        <v>545</v>
      </c>
      <c r="B52" s="193"/>
      <c r="C52" s="193"/>
      <c r="D52" s="193"/>
      <c r="E52" s="193"/>
      <c r="F52" s="193"/>
      <c r="G52" s="193"/>
      <c r="H52" s="193"/>
      <c r="I52" s="193"/>
      <c r="J52" s="193"/>
      <c r="K52" s="193"/>
      <c r="L52" s="193"/>
      <c r="M52" s="193"/>
    </row>
    <row r="53" spans="1:13" ht="15" customHeight="1">
      <c r="A53" s="257"/>
      <c r="B53" s="258" t="s">
        <v>96</v>
      </c>
      <c r="C53" s="258"/>
      <c r="D53" s="258" t="s">
        <v>97</v>
      </c>
      <c r="E53" s="258"/>
      <c r="F53" s="258" t="s">
        <v>99</v>
      </c>
      <c r="G53" s="258"/>
      <c r="H53" s="258" t="s">
        <v>101</v>
      </c>
      <c r="I53" s="257"/>
      <c r="J53" s="258" t="s">
        <v>124</v>
      </c>
      <c r="K53" s="259" t="s">
        <v>122</v>
      </c>
      <c r="L53" s="259"/>
      <c r="M53" s="258" t="s">
        <v>0</v>
      </c>
    </row>
    <row r="54" spans="1:13" ht="15" customHeight="1">
      <c r="A54" s="31"/>
      <c r="B54" s="122"/>
      <c r="C54" s="122"/>
      <c r="D54" s="122"/>
      <c r="E54" s="122"/>
      <c r="F54" s="122" t="s">
        <v>98</v>
      </c>
      <c r="G54" s="122"/>
      <c r="H54" s="122" t="s">
        <v>102</v>
      </c>
      <c r="I54" s="31"/>
      <c r="J54" s="122" t="s">
        <v>125</v>
      </c>
      <c r="K54" s="147" t="s">
        <v>126</v>
      </c>
      <c r="L54" s="147"/>
      <c r="M54" s="122"/>
    </row>
    <row r="55" spans="1:13" ht="16.5" customHeight="1">
      <c r="A55" s="260"/>
      <c r="B55" s="261"/>
      <c r="C55" s="261"/>
      <c r="D55" s="261"/>
      <c r="E55" s="261"/>
      <c r="F55" s="261" t="s">
        <v>100</v>
      </c>
      <c r="G55" s="261"/>
      <c r="H55" s="261"/>
      <c r="I55" s="260"/>
      <c r="J55" s="261"/>
      <c r="K55" s="262" t="s">
        <v>123</v>
      </c>
      <c r="L55" s="262"/>
      <c r="M55" s="261"/>
    </row>
    <row r="56" spans="1:14" ht="15" customHeight="1">
      <c r="A56" s="149" t="s">
        <v>434</v>
      </c>
      <c r="B56" s="148">
        <v>1</v>
      </c>
      <c r="C56" s="63"/>
      <c r="D56" s="148"/>
      <c r="E56" s="63"/>
      <c r="F56" s="63"/>
      <c r="G56" s="63"/>
      <c r="H56" s="128"/>
      <c r="I56" s="63"/>
      <c r="J56" s="128"/>
      <c r="K56" s="306"/>
      <c r="L56" s="307"/>
      <c r="M56" s="157">
        <f aca="true" t="shared" si="4" ref="M56:M70">SUM(B56:L56)</f>
        <v>1</v>
      </c>
      <c r="N56" s="35"/>
    </row>
    <row r="57" spans="1:14" ht="15" customHeight="1">
      <c r="A57" s="31" t="s">
        <v>95</v>
      </c>
      <c r="B57" s="148">
        <v>1</v>
      </c>
      <c r="C57" s="63"/>
      <c r="D57" s="148"/>
      <c r="E57" s="63"/>
      <c r="F57" s="63"/>
      <c r="G57" s="63"/>
      <c r="H57" s="128"/>
      <c r="I57" s="63"/>
      <c r="J57" s="128"/>
      <c r="K57" s="308"/>
      <c r="L57" s="309"/>
      <c r="M57" s="157">
        <f t="shared" si="4"/>
        <v>1</v>
      </c>
      <c r="N57" s="35"/>
    </row>
    <row r="58" spans="1:14" ht="15" customHeight="1">
      <c r="A58" s="31" t="s">
        <v>64</v>
      </c>
      <c r="B58" s="148">
        <v>1</v>
      </c>
      <c r="C58" s="63"/>
      <c r="D58" s="148"/>
      <c r="E58" s="63"/>
      <c r="F58" s="63"/>
      <c r="G58" s="63"/>
      <c r="H58" s="128"/>
      <c r="I58" s="63"/>
      <c r="J58" s="128"/>
      <c r="K58" s="308"/>
      <c r="L58" s="309"/>
      <c r="M58" s="157">
        <f t="shared" si="4"/>
        <v>1</v>
      </c>
      <c r="N58" s="35"/>
    </row>
    <row r="59" spans="1:14" ht="15" customHeight="1">
      <c r="A59" t="s">
        <v>78</v>
      </c>
      <c r="B59" s="148">
        <v>1</v>
      </c>
      <c r="C59" s="63"/>
      <c r="D59" s="148"/>
      <c r="E59" s="63"/>
      <c r="F59" s="63"/>
      <c r="G59" s="63"/>
      <c r="H59" s="128"/>
      <c r="I59" s="63"/>
      <c r="J59" s="128"/>
      <c r="K59" s="310"/>
      <c r="L59" s="310"/>
      <c r="M59" s="157">
        <f t="shared" si="4"/>
        <v>1</v>
      </c>
      <c r="N59" s="35"/>
    </row>
    <row r="60" spans="1:14" ht="15" customHeight="1">
      <c r="A60" s="31" t="s">
        <v>93</v>
      </c>
      <c r="B60" s="148">
        <v>1</v>
      </c>
      <c r="C60" s="63"/>
      <c r="D60" s="152"/>
      <c r="E60" s="63"/>
      <c r="F60" s="63"/>
      <c r="G60" s="63"/>
      <c r="H60" s="128"/>
      <c r="I60" s="63"/>
      <c r="J60" s="128"/>
      <c r="K60" s="310"/>
      <c r="L60" s="310"/>
      <c r="M60" s="157">
        <f t="shared" si="4"/>
        <v>1</v>
      </c>
      <c r="N60" s="35"/>
    </row>
    <row r="61" spans="1:14" ht="15" customHeight="1">
      <c r="A61" t="s">
        <v>73</v>
      </c>
      <c r="B61" s="148">
        <v>5</v>
      </c>
      <c r="C61" s="63"/>
      <c r="D61" s="148"/>
      <c r="E61" s="63"/>
      <c r="F61" s="63"/>
      <c r="G61" s="63"/>
      <c r="H61" s="128"/>
      <c r="I61" s="63"/>
      <c r="J61" s="128"/>
      <c r="K61" s="310"/>
      <c r="L61" s="310"/>
      <c r="M61" s="157">
        <f t="shared" si="4"/>
        <v>5</v>
      </c>
      <c r="N61" s="35"/>
    </row>
    <row r="62" spans="1:14" ht="15" customHeight="1">
      <c r="A62" t="s">
        <v>94</v>
      </c>
      <c r="B62" s="148">
        <v>4</v>
      </c>
      <c r="C62" s="63"/>
      <c r="D62" s="148"/>
      <c r="E62" s="63"/>
      <c r="F62" s="63"/>
      <c r="G62" s="63"/>
      <c r="H62" s="128"/>
      <c r="I62" s="63"/>
      <c r="J62" s="128"/>
      <c r="K62" s="310"/>
      <c r="L62" s="310"/>
      <c r="M62" s="157">
        <f t="shared" si="4"/>
        <v>4</v>
      </c>
      <c r="N62" s="35"/>
    </row>
    <row r="63" spans="1:14" ht="15" customHeight="1">
      <c r="A63" s="31" t="s">
        <v>544</v>
      </c>
      <c r="B63" s="148">
        <v>1</v>
      </c>
      <c r="C63" s="63"/>
      <c r="D63" s="148"/>
      <c r="E63" s="63"/>
      <c r="F63" s="63"/>
      <c r="G63" s="63"/>
      <c r="H63" s="128"/>
      <c r="I63" s="63"/>
      <c r="J63" s="128"/>
      <c r="K63" s="310"/>
      <c r="L63" s="310"/>
      <c r="M63" s="157">
        <f t="shared" si="4"/>
        <v>1</v>
      </c>
      <c r="N63" s="35"/>
    </row>
    <row r="64" spans="1:14" ht="15" customHeight="1">
      <c r="A64" t="s">
        <v>74</v>
      </c>
      <c r="B64" s="148"/>
      <c r="C64" s="63"/>
      <c r="D64" s="148"/>
      <c r="E64" s="63"/>
      <c r="F64" s="63">
        <v>3</v>
      </c>
      <c r="G64" s="63"/>
      <c r="H64" s="128"/>
      <c r="I64" s="63"/>
      <c r="J64" s="128"/>
      <c r="K64" s="310"/>
      <c r="L64" s="310"/>
      <c r="M64" s="157">
        <f t="shared" si="4"/>
        <v>3</v>
      </c>
      <c r="N64" s="35"/>
    </row>
    <row r="65" spans="1:14" ht="15" customHeight="1">
      <c r="A65" t="s">
        <v>65</v>
      </c>
      <c r="B65" s="148">
        <v>4</v>
      </c>
      <c r="C65" s="63"/>
      <c r="D65" s="148"/>
      <c r="E65" s="63"/>
      <c r="F65" s="63"/>
      <c r="G65" s="63"/>
      <c r="H65" s="128"/>
      <c r="I65" s="63"/>
      <c r="J65" s="128"/>
      <c r="K65" s="310"/>
      <c r="L65" s="310"/>
      <c r="M65" s="157">
        <f t="shared" si="4"/>
        <v>4</v>
      </c>
      <c r="N65" s="35"/>
    </row>
    <row r="66" spans="1:14" ht="15" customHeight="1">
      <c r="A66" t="s">
        <v>76</v>
      </c>
      <c r="B66" s="148">
        <v>1</v>
      </c>
      <c r="C66" s="63"/>
      <c r="D66" s="148"/>
      <c r="E66" s="63"/>
      <c r="F66" s="63"/>
      <c r="G66" s="63"/>
      <c r="H66" s="128"/>
      <c r="I66" s="63"/>
      <c r="J66" s="128"/>
      <c r="K66" s="310"/>
      <c r="L66" s="310"/>
      <c r="M66" s="157">
        <f t="shared" si="4"/>
        <v>1</v>
      </c>
      <c r="N66" s="35"/>
    </row>
    <row r="67" spans="1:13" ht="15" customHeight="1">
      <c r="A67" t="s">
        <v>77</v>
      </c>
      <c r="B67" s="148">
        <v>1</v>
      </c>
      <c r="C67" s="63"/>
      <c r="D67" s="148"/>
      <c r="E67" s="63"/>
      <c r="F67" s="63"/>
      <c r="G67" s="63"/>
      <c r="H67" s="128"/>
      <c r="I67" s="63"/>
      <c r="J67" s="128"/>
      <c r="K67" s="310"/>
      <c r="L67" s="310"/>
      <c r="M67" s="157">
        <f t="shared" si="4"/>
        <v>1</v>
      </c>
    </row>
    <row r="68" spans="1:13" s="34" customFormat="1" ht="15" customHeight="1">
      <c r="A68" t="s">
        <v>435</v>
      </c>
      <c r="B68" s="148">
        <v>1</v>
      </c>
      <c r="C68" s="63"/>
      <c r="D68" s="148"/>
      <c r="E68" s="63"/>
      <c r="F68" s="63"/>
      <c r="G68" s="63"/>
      <c r="H68" s="128"/>
      <c r="I68" s="63"/>
      <c r="J68" s="128"/>
      <c r="K68" s="310"/>
      <c r="L68" s="310"/>
      <c r="M68" s="157">
        <f t="shared" si="4"/>
        <v>1</v>
      </c>
    </row>
    <row r="69" spans="1:13" s="34" customFormat="1" ht="15" customHeight="1">
      <c r="A69" t="s">
        <v>444</v>
      </c>
      <c r="B69" s="148"/>
      <c r="C69" s="63"/>
      <c r="D69" s="148"/>
      <c r="E69" s="63"/>
      <c r="F69" s="63">
        <v>1</v>
      </c>
      <c r="G69" s="63"/>
      <c r="H69" s="128"/>
      <c r="I69" s="63"/>
      <c r="J69" s="128"/>
      <c r="K69" s="310"/>
      <c r="L69" s="310"/>
      <c r="M69" s="157">
        <f t="shared" si="4"/>
        <v>1</v>
      </c>
    </row>
    <row r="70" spans="1:13" ht="15" customHeight="1">
      <c r="A70" t="s">
        <v>70</v>
      </c>
      <c r="B70" s="148">
        <v>2</v>
      </c>
      <c r="C70" s="63"/>
      <c r="D70" s="148"/>
      <c r="E70" s="63"/>
      <c r="F70" s="63"/>
      <c r="G70" s="63"/>
      <c r="H70" s="128"/>
      <c r="I70" s="63"/>
      <c r="J70" s="128"/>
      <c r="K70" s="293"/>
      <c r="L70" s="293"/>
      <c r="M70" s="157">
        <f t="shared" si="4"/>
        <v>2</v>
      </c>
    </row>
    <row r="71" spans="1:13" ht="15.75">
      <c r="A71" s="264" t="s">
        <v>89</v>
      </c>
      <c r="B71" s="265">
        <f>SUM(B56:B70)</f>
        <v>24</v>
      </c>
      <c r="C71" s="266"/>
      <c r="D71" s="265">
        <f>SUM(D56:D70)</f>
        <v>0</v>
      </c>
      <c r="E71" s="266"/>
      <c r="F71" s="265">
        <f>SUM(F56:F70)</f>
        <v>4</v>
      </c>
      <c r="G71" s="266"/>
      <c r="H71" s="265">
        <f>SUM(H56:H70)</f>
        <v>0</v>
      </c>
      <c r="I71" s="267"/>
      <c r="J71" s="265">
        <f>SUM(J56:J70)</f>
        <v>0</v>
      </c>
      <c r="K71" s="305">
        <f>SUM(K56:K70)</f>
        <v>0</v>
      </c>
      <c r="L71" s="305"/>
      <c r="M71" s="265">
        <f>SUM(M56:M70)</f>
        <v>28</v>
      </c>
    </row>
    <row r="72" s="1" customFormat="1" ht="12.75">
      <c r="A72" s="3" t="s">
        <v>443</v>
      </c>
    </row>
    <row r="73" s="1" customFormat="1" ht="13.5" customHeight="1">
      <c r="A73" s="1" t="s">
        <v>301</v>
      </c>
    </row>
    <row r="77" spans="1:13" ht="15.75">
      <c r="A77" s="31" t="s">
        <v>299</v>
      </c>
      <c r="B77" s="123" t="s">
        <v>299</v>
      </c>
      <c r="C77" s="146"/>
      <c r="D77" s="146"/>
      <c r="E77" s="122"/>
      <c r="F77" s="122"/>
      <c r="G77" s="122"/>
      <c r="H77" s="122"/>
      <c r="I77" s="31"/>
      <c r="J77" s="122"/>
      <c r="K77" s="147"/>
      <c r="L77" s="147"/>
      <c r="M77" s="122"/>
    </row>
    <row r="78" spans="1:13" ht="15.75">
      <c r="A78" s="31" t="s">
        <v>299</v>
      </c>
      <c r="B78" s="123"/>
      <c r="C78" s="146"/>
      <c r="D78" s="123" t="s">
        <v>299</v>
      </c>
      <c r="E78" s="122"/>
      <c r="F78" s="122"/>
      <c r="G78" s="122"/>
      <c r="H78" s="122"/>
      <c r="I78" s="31"/>
      <c r="J78" s="122"/>
      <c r="K78" s="147"/>
      <c r="L78" s="147"/>
      <c r="M78" s="122"/>
    </row>
    <row r="79" spans="1:13" ht="15.75">
      <c r="A79" s="31" t="s">
        <v>299</v>
      </c>
      <c r="B79" s="123" t="s">
        <v>299</v>
      </c>
      <c r="C79" s="146"/>
      <c r="D79" s="146"/>
      <c r="E79" s="122"/>
      <c r="F79" s="122"/>
      <c r="G79" s="122"/>
      <c r="H79" s="122"/>
      <c r="I79" s="31"/>
      <c r="J79" s="122"/>
      <c r="K79" s="147"/>
      <c r="L79" s="147"/>
      <c r="M79" s="122"/>
    </row>
    <row r="80" spans="1:13" ht="15">
      <c r="A80" s="31" t="s">
        <v>299</v>
      </c>
      <c r="B80" s="128" t="s">
        <v>299</v>
      </c>
      <c r="C80" s="148"/>
      <c r="D80" s="148"/>
      <c r="E80" s="63"/>
      <c r="F80" s="63"/>
      <c r="G80" s="63"/>
      <c r="H80" s="63"/>
      <c r="I80" s="63"/>
      <c r="J80" s="63"/>
      <c r="K80" s="150"/>
      <c r="L80" s="150"/>
      <c r="M80" s="63"/>
    </row>
    <row r="81" spans="1:13" ht="15">
      <c r="A81" s="31" t="s">
        <v>299</v>
      </c>
      <c r="B81" s="148" t="s">
        <v>299</v>
      </c>
      <c r="C81" s="148"/>
      <c r="D81" s="148"/>
      <c r="E81" s="63"/>
      <c r="F81" s="63"/>
      <c r="G81" s="63"/>
      <c r="H81" s="63"/>
      <c r="I81" s="63"/>
      <c r="J81" s="63"/>
      <c r="K81" s="150"/>
      <c r="L81" s="150"/>
      <c r="M81" s="63"/>
    </row>
    <row r="82" spans="1:13" ht="15">
      <c r="A82" s="149" t="s">
        <v>299</v>
      </c>
      <c r="B82" s="148" t="s">
        <v>299</v>
      </c>
      <c r="C82" s="148"/>
      <c r="D82" s="148"/>
      <c r="E82" s="63"/>
      <c r="F82" s="63"/>
      <c r="G82" s="63"/>
      <c r="H82" s="63"/>
      <c r="I82" s="63"/>
      <c r="J82" s="63"/>
      <c r="K82" s="150"/>
      <c r="L82" s="150"/>
      <c r="M82" s="63"/>
    </row>
    <row r="83" spans="1:13" ht="15">
      <c r="A83" t="s">
        <v>299</v>
      </c>
      <c r="B83" s="148" t="s">
        <v>299</v>
      </c>
      <c r="C83" s="148"/>
      <c r="D83" s="148"/>
      <c r="E83" s="63"/>
      <c r="F83" s="63"/>
      <c r="G83" s="63"/>
      <c r="H83" s="63"/>
      <c r="I83" s="63"/>
      <c r="J83" s="63"/>
      <c r="K83" s="151"/>
      <c r="L83" s="151"/>
      <c r="M83" s="63"/>
    </row>
    <row r="84" spans="1:13" ht="15">
      <c r="A84" s="31" t="s">
        <v>299</v>
      </c>
      <c r="B84" s="154" t="s">
        <v>299</v>
      </c>
      <c r="C84" s="148"/>
      <c r="D84" s="152"/>
      <c r="E84" s="63"/>
      <c r="F84" s="153"/>
      <c r="G84" s="63"/>
      <c r="H84" s="155" t="s">
        <v>299</v>
      </c>
      <c r="I84" s="63"/>
      <c r="J84" s="153"/>
      <c r="K84" s="151"/>
      <c r="L84" s="151"/>
      <c r="M84" s="153"/>
    </row>
    <row r="85" spans="1:13" ht="15">
      <c r="A85" t="s">
        <v>299</v>
      </c>
      <c r="B85" s="148" t="s">
        <v>299</v>
      </c>
      <c r="C85" s="148"/>
      <c r="D85" s="148"/>
      <c r="E85" s="63"/>
      <c r="F85" s="63"/>
      <c r="G85" s="63"/>
      <c r="H85" s="63"/>
      <c r="I85" s="63"/>
      <c r="J85" s="63"/>
      <c r="K85" s="151"/>
      <c r="L85" s="151"/>
      <c r="M85" s="63"/>
    </row>
    <row r="86" spans="1:13" ht="15">
      <c r="A86" t="s">
        <v>299</v>
      </c>
      <c r="B86" s="148" t="s">
        <v>299</v>
      </c>
      <c r="C86" s="148"/>
      <c r="D86" s="148"/>
      <c r="E86" s="63"/>
      <c r="F86" s="62"/>
      <c r="G86" s="63"/>
      <c r="H86" s="62"/>
      <c r="I86" s="63"/>
      <c r="J86" s="62"/>
      <c r="K86" s="151"/>
      <c r="L86" s="151"/>
      <c r="M86" s="62"/>
    </row>
    <row r="87" spans="1:13" ht="15">
      <c r="A87" t="s">
        <v>299</v>
      </c>
      <c r="B87" s="148" t="s">
        <v>299</v>
      </c>
      <c r="C87" s="148"/>
      <c r="D87" s="148" t="s">
        <v>299</v>
      </c>
      <c r="E87" s="63"/>
      <c r="F87" s="62"/>
      <c r="G87" s="63"/>
      <c r="H87" s="62"/>
      <c r="I87" s="63"/>
      <c r="J87" s="62"/>
      <c r="K87" s="151"/>
      <c r="L87" s="151"/>
      <c r="M87" s="62"/>
    </row>
    <row r="88" spans="1:13" ht="15">
      <c r="A88" t="s">
        <v>299</v>
      </c>
      <c r="B88" s="148" t="s">
        <v>299</v>
      </c>
      <c r="C88" s="148"/>
      <c r="D88" s="148" t="s">
        <v>299</v>
      </c>
      <c r="E88" s="63"/>
      <c r="F88" s="62"/>
      <c r="G88" s="63"/>
      <c r="H88" s="62"/>
      <c r="I88" s="63"/>
      <c r="J88" s="62"/>
      <c r="K88" s="151"/>
      <c r="L88" s="151"/>
      <c r="M88" s="62"/>
    </row>
    <row r="89" spans="1:13" ht="15">
      <c r="A89" t="s">
        <v>299</v>
      </c>
      <c r="B89" s="148"/>
      <c r="C89" s="148"/>
      <c r="D89" s="148" t="s">
        <v>299</v>
      </c>
      <c r="E89" s="63"/>
      <c r="F89" s="62"/>
      <c r="G89" s="63"/>
      <c r="H89" s="62"/>
      <c r="I89" s="63"/>
      <c r="J89" s="62"/>
      <c r="K89" s="151"/>
      <c r="L89" s="151"/>
      <c r="M89" s="62"/>
    </row>
    <row r="90" spans="1:13" ht="15">
      <c r="A90" t="s">
        <v>299</v>
      </c>
      <c r="B90" s="148" t="s">
        <v>299</v>
      </c>
      <c r="C90" s="148"/>
      <c r="D90" s="148" t="s">
        <v>299</v>
      </c>
      <c r="E90" s="63"/>
      <c r="F90" s="63"/>
      <c r="G90" s="63"/>
      <c r="H90" s="63"/>
      <c r="I90" s="63"/>
      <c r="J90" s="63"/>
      <c r="K90" s="151"/>
      <c r="L90" s="151"/>
      <c r="M90" s="63"/>
    </row>
    <row r="91" spans="1:13" ht="15">
      <c r="A91" t="s">
        <v>299</v>
      </c>
      <c r="B91" s="148" t="s">
        <v>299</v>
      </c>
      <c r="C91" s="148"/>
      <c r="D91" s="148" t="s">
        <v>299</v>
      </c>
      <c r="E91" s="63"/>
      <c r="F91" s="63"/>
      <c r="G91" s="63"/>
      <c r="H91" s="63"/>
      <c r="I91" s="63"/>
      <c r="J91" s="63"/>
      <c r="K91" s="151"/>
      <c r="L91" s="151"/>
      <c r="M91" s="63"/>
    </row>
    <row r="92" spans="1:13" ht="15">
      <c r="A92" t="s">
        <v>299</v>
      </c>
      <c r="B92" s="148" t="s">
        <v>299</v>
      </c>
      <c r="C92" s="148"/>
      <c r="D92" s="148" t="s">
        <v>299</v>
      </c>
      <c r="E92" s="63"/>
      <c r="F92" s="63"/>
      <c r="G92" s="63"/>
      <c r="H92" s="63"/>
      <c r="I92" s="63"/>
      <c r="J92" s="63"/>
      <c r="K92" s="151"/>
      <c r="L92" s="151"/>
      <c r="M92" s="63"/>
    </row>
    <row r="93" spans="1:13" ht="15">
      <c r="A93" t="s">
        <v>299</v>
      </c>
      <c r="B93" s="148" t="s">
        <v>299</v>
      </c>
      <c r="C93" s="148"/>
      <c r="D93" s="148" t="s">
        <v>299</v>
      </c>
      <c r="E93" s="63"/>
      <c r="F93" s="63"/>
      <c r="G93" s="63"/>
      <c r="H93" s="63"/>
      <c r="I93" s="63"/>
      <c r="J93" s="63"/>
      <c r="K93" s="151"/>
      <c r="L93" s="151"/>
      <c r="M93" s="63"/>
    </row>
  </sheetData>
  <mergeCells count="2">
    <mergeCell ref="K71:L71"/>
    <mergeCell ref="K56:L69"/>
  </mergeCells>
  <printOptions/>
  <pageMargins left="0.7480314960629921" right="0.7480314960629921" top="0.984251968503937" bottom="0.984251968503937" header="0.5118110236220472" footer="0.5118110236220472"/>
  <pageSetup fitToHeight="1" fitToWidth="1" horizontalDpi="96" verticalDpi="96" orientation="portrait" paperSize="9" scale="63" r:id="rId1"/>
  <headerFooter alignWithMargins="0">
    <oddHeader>&amp;R&amp;"Arial,Bold"&amp;14RAIL SERVICES</oddHeader>
  </headerFooter>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AA29"/>
  <sheetViews>
    <sheetView zoomScale="75" zoomScaleNormal="75" workbookViewId="0" topLeftCell="J1">
      <selection activeCell="AA17" sqref="AA17"/>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4" t="s">
        <v>56</v>
      </c>
      <c r="B1" s="8"/>
      <c r="C1" s="8"/>
      <c r="D1" s="8"/>
      <c r="E1" s="8"/>
      <c r="F1" s="8"/>
      <c r="G1" s="8"/>
      <c r="H1" s="8"/>
      <c r="I1" s="8"/>
      <c r="J1" s="8"/>
      <c r="K1" s="8"/>
      <c r="L1" s="8"/>
      <c r="M1" s="8"/>
      <c r="N1" s="8"/>
      <c r="O1" s="8"/>
      <c r="P1" s="8"/>
      <c r="Q1" s="8"/>
    </row>
    <row r="2" spans="1:17" ht="15.75">
      <c r="A2" s="24" t="s">
        <v>204</v>
      </c>
      <c r="B2" s="8"/>
      <c r="C2" s="8"/>
      <c r="D2" s="8"/>
      <c r="E2" s="8"/>
      <c r="F2" s="8"/>
      <c r="G2" s="8"/>
      <c r="H2" s="8"/>
      <c r="I2" s="8"/>
      <c r="J2" s="8"/>
      <c r="K2" s="8"/>
      <c r="L2" s="8"/>
      <c r="M2" s="8"/>
      <c r="N2" s="8"/>
      <c r="O2" s="8"/>
      <c r="P2" s="8"/>
      <c r="Q2" s="8"/>
    </row>
    <row r="3" spans="1:17" ht="15">
      <c r="A3" s="38" t="s">
        <v>105</v>
      </c>
      <c r="B3" s="8"/>
      <c r="C3" s="8"/>
      <c r="D3" s="8"/>
      <c r="E3" s="8"/>
      <c r="F3" s="8"/>
      <c r="G3" s="8"/>
      <c r="H3" s="8"/>
      <c r="I3" s="8"/>
      <c r="J3" s="8"/>
      <c r="K3" s="8"/>
      <c r="L3" s="8"/>
      <c r="N3" s="8"/>
      <c r="O3" s="8"/>
      <c r="P3" s="8"/>
      <c r="Q3" s="8"/>
    </row>
    <row r="4" spans="1:22" ht="15">
      <c r="A4" s="8"/>
      <c r="B4" s="8"/>
      <c r="C4" s="8"/>
      <c r="D4" s="8"/>
      <c r="E4" s="8"/>
      <c r="F4" s="8"/>
      <c r="G4" s="8"/>
      <c r="H4" s="8"/>
      <c r="I4" s="8"/>
      <c r="J4" s="8"/>
      <c r="K4" s="8"/>
      <c r="L4" s="8"/>
      <c r="M4" s="8"/>
      <c r="N4" s="8"/>
      <c r="O4" s="8"/>
      <c r="P4" s="8"/>
      <c r="Q4" s="8"/>
      <c r="U4" s="124"/>
      <c r="V4" s="124"/>
    </row>
    <row r="5" spans="1:27" ht="15">
      <c r="A5"/>
      <c r="B5"/>
      <c r="C5"/>
      <c r="D5"/>
      <c r="E5" s="25">
        <v>1987</v>
      </c>
      <c r="F5" s="25">
        <v>1988</v>
      </c>
      <c r="G5" s="25">
        <v>1989</v>
      </c>
      <c r="H5" s="25">
        <v>1990</v>
      </c>
      <c r="I5" s="25">
        <v>1991</v>
      </c>
      <c r="J5" s="25">
        <v>1992</v>
      </c>
      <c r="K5" s="25">
        <v>1993</v>
      </c>
      <c r="L5" s="25">
        <v>1994</v>
      </c>
      <c r="M5" s="25">
        <v>1995</v>
      </c>
      <c r="N5" s="25">
        <v>1996</v>
      </c>
      <c r="O5" s="25">
        <v>1997</v>
      </c>
      <c r="P5" s="25">
        <v>1998</v>
      </c>
      <c r="Q5" s="25">
        <v>1999</v>
      </c>
      <c r="R5" s="25">
        <v>2000</v>
      </c>
      <c r="S5" s="25">
        <v>2001</v>
      </c>
      <c r="T5" s="25">
        <v>2002</v>
      </c>
      <c r="U5" s="2">
        <v>2003</v>
      </c>
      <c r="V5" s="2">
        <v>2004</v>
      </c>
      <c r="W5" s="129">
        <v>2005</v>
      </c>
      <c r="X5" s="129">
        <v>2006</v>
      </c>
      <c r="Y5" s="129">
        <v>2007</v>
      </c>
      <c r="Z5" s="129">
        <v>2008</v>
      </c>
      <c r="AA5" s="129">
        <v>2009</v>
      </c>
    </row>
    <row r="6" spans="1:17" ht="15">
      <c r="A6" s="8"/>
      <c r="B6"/>
      <c r="C6"/>
      <c r="D6"/>
      <c r="E6"/>
      <c r="F6"/>
      <c r="G6"/>
      <c r="H6"/>
      <c r="I6"/>
      <c r="J6"/>
      <c r="K6"/>
      <c r="L6"/>
      <c r="M6"/>
      <c r="N6"/>
      <c r="O6"/>
      <c r="P6" s="8"/>
      <c r="Q6" s="8"/>
    </row>
    <row r="7" spans="1:27" ht="15">
      <c r="A7" t="s">
        <v>50</v>
      </c>
      <c r="B7"/>
      <c r="C7"/>
      <c r="D7"/>
      <c r="E7" s="26">
        <v>101.9</v>
      </c>
      <c r="F7" s="26">
        <v>106.9</v>
      </c>
      <c r="G7" s="26">
        <v>115.2</v>
      </c>
      <c r="H7" s="8">
        <v>126.1</v>
      </c>
      <c r="I7" s="8">
        <v>133.5</v>
      </c>
      <c r="J7" s="8">
        <v>138.5</v>
      </c>
      <c r="K7" s="26">
        <v>140.7</v>
      </c>
      <c r="L7" s="26">
        <v>144.1</v>
      </c>
      <c r="M7" s="26">
        <v>149.1</v>
      </c>
      <c r="N7" s="26">
        <v>152.7</v>
      </c>
      <c r="O7" s="26">
        <v>157.5</v>
      </c>
      <c r="P7" s="26">
        <v>162.9</v>
      </c>
      <c r="Q7" s="8">
        <v>165.4</v>
      </c>
      <c r="R7" s="8">
        <v>170.3</v>
      </c>
      <c r="S7" s="8">
        <v>173.3</v>
      </c>
      <c r="T7" s="8">
        <v>176.2</v>
      </c>
      <c r="U7" s="7">
        <v>181.3</v>
      </c>
      <c r="V7" s="7">
        <v>186.7</v>
      </c>
      <c r="W7" s="17">
        <v>192</v>
      </c>
      <c r="X7" s="17">
        <v>198.1</v>
      </c>
      <c r="Y7" s="17">
        <v>206.6</v>
      </c>
      <c r="Z7" s="17">
        <v>214.8</v>
      </c>
      <c r="AA7" s="17">
        <v>213.7</v>
      </c>
    </row>
    <row r="8" spans="1:17" ht="15">
      <c r="A8"/>
      <c r="B8"/>
      <c r="C8"/>
      <c r="D8"/>
      <c r="E8"/>
      <c r="F8"/>
      <c r="G8"/>
      <c r="H8"/>
      <c r="I8"/>
      <c r="J8"/>
      <c r="K8"/>
      <c r="L8"/>
      <c r="M8"/>
      <c r="N8"/>
      <c r="O8"/>
      <c r="P8" s="8"/>
      <c r="Q8" s="8"/>
    </row>
    <row r="9" spans="1:17" ht="15">
      <c r="A9" t="s">
        <v>51</v>
      </c>
      <c r="B9"/>
      <c r="C9"/>
      <c r="D9"/>
      <c r="E9"/>
      <c r="F9"/>
      <c r="G9"/>
      <c r="H9"/>
      <c r="I9"/>
      <c r="J9"/>
      <c r="K9"/>
      <c r="L9"/>
      <c r="M9"/>
      <c r="N9"/>
      <c r="O9"/>
      <c r="P9" s="8"/>
      <c r="Q9" s="8"/>
    </row>
    <row r="10" spans="1:17" ht="15">
      <c r="A10" s="27" t="s">
        <v>52</v>
      </c>
      <c r="B10" s="141">
        <v>213.7</v>
      </c>
      <c r="C10"/>
      <c r="D10"/>
      <c r="E10"/>
      <c r="F10"/>
      <c r="G10"/>
      <c r="H10"/>
      <c r="I10"/>
      <c r="J10"/>
      <c r="K10"/>
      <c r="L10"/>
      <c r="M10"/>
      <c r="N10"/>
      <c r="O10"/>
      <c r="P10" s="8"/>
      <c r="Q10" s="8"/>
    </row>
    <row r="11" spans="1:17" ht="15">
      <c r="A11"/>
      <c r="B11"/>
      <c r="C11"/>
      <c r="D11"/>
      <c r="E11"/>
      <c r="F11"/>
      <c r="G11"/>
      <c r="H11"/>
      <c r="I11"/>
      <c r="J11"/>
      <c r="K11"/>
      <c r="L11"/>
      <c r="M11"/>
      <c r="N11"/>
      <c r="O11"/>
      <c r="P11" s="8"/>
      <c r="Q11" s="8"/>
    </row>
    <row r="12" spans="1:17" ht="15">
      <c r="A12" t="s">
        <v>53</v>
      </c>
      <c r="B12"/>
      <c r="C12"/>
      <c r="D12"/>
      <c r="E12"/>
      <c r="F12"/>
      <c r="G12"/>
      <c r="H12"/>
      <c r="I12"/>
      <c r="J12"/>
      <c r="K12"/>
      <c r="L12"/>
      <c r="M12"/>
      <c r="N12"/>
      <c r="O12"/>
      <c r="P12" s="8"/>
      <c r="Q12" s="8"/>
    </row>
    <row r="13" spans="1:27" ht="15">
      <c r="A13" t="s">
        <v>54</v>
      </c>
      <c r="B13"/>
      <c r="C13"/>
      <c r="D13"/>
      <c r="E13" s="28">
        <f>$B10/E7</f>
        <v>2.097154072620216</v>
      </c>
      <c r="F13" s="28">
        <f aca="true" t="shared" si="0" ref="F13:AA13">$B10/F7</f>
        <v>1.9990645463049577</v>
      </c>
      <c r="G13" s="28">
        <f t="shared" si="0"/>
        <v>1.855034722222222</v>
      </c>
      <c r="H13" s="28">
        <f t="shared" si="0"/>
        <v>1.6946867565424266</v>
      </c>
      <c r="I13" s="28">
        <f t="shared" si="0"/>
        <v>1.6007490636704118</v>
      </c>
      <c r="J13" s="28">
        <f t="shared" si="0"/>
        <v>1.5429602888086642</v>
      </c>
      <c r="K13" s="28">
        <f t="shared" si="0"/>
        <v>1.5188343994314144</v>
      </c>
      <c r="L13" s="28">
        <f t="shared" si="0"/>
        <v>1.482997918112422</v>
      </c>
      <c r="M13" s="28">
        <f t="shared" si="0"/>
        <v>1.4332662642521796</v>
      </c>
      <c r="N13" s="28">
        <f t="shared" si="0"/>
        <v>1.3994760969220694</v>
      </c>
      <c r="O13" s="28">
        <f t="shared" si="0"/>
        <v>1.3568253968253967</v>
      </c>
      <c r="P13" s="28">
        <f t="shared" si="0"/>
        <v>1.3118477593615714</v>
      </c>
      <c r="Q13" s="28">
        <f t="shared" si="0"/>
        <v>1.2920193470374848</v>
      </c>
      <c r="R13" s="28">
        <f t="shared" si="0"/>
        <v>1.2548443922489723</v>
      </c>
      <c r="S13" s="28">
        <f t="shared" si="0"/>
        <v>1.2331217541834967</v>
      </c>
      <c r="T13" s="28">
        <f t="shared" si="0"/>
        <v>1.2128263337116914</v>
      </c>
      <c r="U13" s="28">
        <f t="shared" si="0"/>
        <v>1.1787093215664644</v>
      </c>
      <c r="V13" s="28">
        <f t="shared" si="0"/>
        <v>1.144617032672737</v>
      </c>
      <c r="W13" s="28">
        <f t="shared" si="0"/>
        <v>1.1130208333333333</v>
      </c>
      <c r="X13" s="28">
        <f t="shared" si="0"/>
        <v>1.0787481070166582</v>
      </c>
      <c r="Y13" s="28">
        <f t="shared" si="0"/>
        <v>1.0343659244917716</v>
      </c>
      <c r="Z13" s="28">
        <f t="shared" si="0"/>
        <v>0.9948789571694598</v>
      </c>
      <c r="AA13" s="28">
        <f t="shared" si="0"/>
        <v>1</v>
      </c>
    </row>
    <row r="14" spans="1:17" ht="15">
      <c r="A14" t="s">
        <v>55</v>
      </c>
      <c r="B14"/>
      <c r="C14"/>
      <c r="D14"/>
      <c r="E14"/>
      <c r="F14"/>
      <c r="G14"/>
      <c r="H14"/>
      <c r="I14"/>
      <c r="J14"/>
      <c r="K14"/>
      <c r="L14"/>
      <c r="M14"/>
      <c r="N14"/>
      <c r="O14"/>
      <c r="P14" s="8"/>
      <c r="Q14" s="8"/>
    </row>
    <row r="16" ht="15.75">
      <c r="A16" s="53" t="s">
        <v>324</v>
      </c>
    </row>
    <row r="17" ht="15.75">
      <c r="A17" s="53" t="s">
        <v>325</v>
      </c>
    </row>
    <row r="18" spans="1:24" ht="15.75">
      <c r="A18" s="53" t="s">
        <v>333</v>
      </c>
      <c r="X18" s="4"/>
    </row>
    <row r="19" spans="21:26" ht="12.75">
      <c r="U19" s="124"/>
      <c r="V19" s="124"/>
      <c r="X19" s="124"/>
      <c r="Z19" s="124"/>
    </row>
    <row r="20" spans="1:26" ht="15">
      <c r="A20"/>
      <c r="B20"/>
      <c r="C20"/>
      <c r="D20"/>
      <c r="E20" s="25">
        <v>1987</v>
      </c>
      <c r="F20" s="25">
        <v>1988</v>
      </c>
      <c r="G20" s="25">
        <v>1989</v>
      </c>
      <c r="H20" s="25">
        <v>1990</v>
      </c>
      <c r="I20" s="25">
        <v>1991</v>
      </c>
      <c r="J20" s="25">
        <v>1992</v>
      </c>
      <c r="K20" s="25">
        <v>1993</v>
      </c>
      <c r="L20" s="25">
        <v>1994</v>
      </c>
      <c r="M20" s="25">
        <v>1995</v>
      </c>
      <c r="N20" s="25">
        <v>1996</v>
      </c>
      <c r="O20" s="25">
        <v>1997</v>
      </c>
      <c r="P20" s="25">
        <v>1998</v>
      </c>
      <c r="Q20" s="25">
        <v>1999</v>
      </c>
      <c r="R20" s="25">
        <v>2000</v>
      </c>
      <c r="S20" s="25">
        <v>2001</v>
      </c>
      <c r="T20" s="25">
        <v>2002</v>
      </c>
      <c r="U20" s="2">
        <v>2003</v>
      </c>
      <c r="V20" s="2">
        <v>2004</v>
      </c>
      <c r="W20" s="129">
        <v>2005</v>
      </c>
      <c r="X20" s="2">
        <v>2006</v>
      </c>
      <c r="Y20" s="129">
        <v>2007</v>
      </c>
      <c r="Z20" s="2">
        <v>2008</v>
      </c>
    </row>
    <row r="21" spans="1:17" ht="15">
      <c r="A21" s="8"/>
      <c r="B21"/>
      <c r="C21"/>
      <c r="D21"/>
      <c r="E21"/>
      <c r="F21"/>
      <c r="G21"/>
      <c r="H21"/>
      <c r="I21"/>
      <c r="J21"/>
      <c r="K21"/>
      <c r="L21"/>
      <c r="M21"/>
      <c r="N21"/>
      <c r="O21"/>
      <c r="P21" s="8"/>
      <c r="Q21" s="8"/>
    </row>
    <row r="22" spans="1:26" ht="15">
      <c r="A22" t="s">
        <v>50</v>
      </c>
      <c r="B22"/>
      <c r="C22"/>
      <c r="D22"/>
      <c r="E22" s="26">
        <v>101.9</v>
      </c>
      <c r="F22" s="26">
        <v>106.9</v>
      </c>
      <c r="G22" s="26">
        <v>115.2</v>
      </c>
      <c r="H22" s="8">
        <v>126.1</v>
      </c>
      <c r="I22" s="8">
        <v>133.5</v>
      </c>
      <c r="J22" s="8">
        <v>138.5</v>
      </c>
      <c r="K22" s="26">
        <v>140.7</v>
      </c>
      <c r="L22" s="26">
        <v>144.1</v>
      </c>
      <c r="M22" s="26">
        <v>149.1</v>
      </c>
      <c r="N22" s="26">
        <v>152.7</v>
      </c>
      <c r="O22" s="26">
        <v>157.5</v>
      </c>
      <c r="P22" s="26">
        <v>162.9</v>
      </c>
      <c r="Q22" s="8">
        <v>165.4</v>
      </c>
      <c r="R22" s="8">
        <v>170.3</v>
      </c>
      <c r="S22" s="8">
        <v>173.3</v>
      </c>
      <c r="T22" s="8">
        <v>176.2</v>
      </c>
      <c r="U22" s="7">
        <v>181.3</v>
      </c>
      <c r="V22" s="7">
        <v>186.7</v>
      </c>
      <c r="W22" s="17">
        <v>192</v>
      </c>
      <c r="X22" s="17">
        <v>198.1</v>
      </c>
      <c r="Y22" s="7">
        <v>206.6</v>
      </c>
      <c r="Z22" s="1">
        <v>214.8</v>
      </c>
    </row>
    <row r="23" spans="1:17" ht="15">
      <c r="A23"/>
      <c r="B23"/>
      <c r="C23"/>
      <c r="D23"/>
      <c r="E23"/>
      <c r="F23"/>
      <c r="G23"/>
      <c r="H23"/>
      <c r="I23"/>
      <c r="J23"/>
      <c r="K23"/>
      <c r="L23"/>
      <c r="M23"/>
      <c r="N23"/>
      <c r="O23"/>
      <c r="P23" s="8"/>
      <c r="Q23" s="8"/>
    </row>
    <row r="24" spans="1:17" ht="15.75">
      <c r="A24" t="s">
        <v>191</v>
      </c>
      <c r="B24"/>
      <c r="C24"/>
      <c r="D24"/>
      <c r="E24"/>
      <c r="F24"/>
      <c r="G24"/>
      <c r="H24"/>
      <c r="I24"/>
      <c r="J24"/>
      <c r="K24"/>
      <c r="L24"/>
      <c r="M24"/>
      <c r="N24"/>
      <c r="O24"/>
      <c r="P24" s="8"/>
      <c r="Q24" s="8"/>
    </row>
    <row r="25" spans="1:17" ht="15">
      <c r="A25" s="27" t="s">
        <v>52</v>
      </c>
      <c r="B25" s="145">
        <v>214.8</v>
      </c>
      <c r="C25"/>
      <c r="D25"/>
      <c r="E25"/>
      <c r="F25"/>
      <c r="G25"/>
      <c r="H25"/>
      <c r="I25"/>
      <c r="J25"/>
      <c r="K25"/>
      <c r="L25"/>
      <c r="M25"/>
      <c r="N25"/>
      <c r="O25"/>
      <c r="P25" s="8"/>
      <c r="Q25" s="8"/>
    </row>
    <row r="26" spans="1:17" ht="15">
      <c r="A26"/>
      <c r="B26"/>
      <c r="C26"/>
      <c r="D26"/>
      <c r="E26"/>
      <c r="F26"/>
      <c r="G26"/>
      <c r="H26"/>
      <c r="I26"/>
      <c r="J26"/>
      <c r="K26"/>
      <c r="L26"/>
      <c r="M26"/>
      <c r="N26"/>
      <c r="O26"/>
      <c r="P26" s="8"/>
      <c r="Q26" s="8"/>
    </row>
    <row r="27" spans="1:17" ht="15">
      <c r="A27" t="s">
        <v>53</v>
      </c>
      <c r="B27"/>
      <c r="C27"/>
      <c r="D27"/>
      <c r="E27"/>
      <c r="F27"/>
      <c r="G27"/>
      <c r="H27"/>
      <c r="I27"/>
      <c r="J27"/>
      <c r="K27"/>
      <c r="L27"/>
      <c r="M27"/>
      <c r="N27"/>
      <c r="O27"/>
      <c r="P27" s="8"/>
      <c r="Q27" s="8"/>
    </row>
    <row r="28" spans="1:26" ht="15">
      <c r="A28" t="s">
        <v>54</v>
      </c>
      <c r="B28"/>
      <c r="C28"/>
      <c r="D28"/>
      <c r="E28" s="28">
        <f>$B25/E22</f>
        <v>2.107948969578018</v>
      </c>
      <c r="F28" s="28">
        <f aca="true" t="shared" si="1" ref="F28:R28">$B25/F22</f>
        <v>2.009354536950421</v>
      </c>
      <c r="G28" s="28">
        <f t="shared" si="1"/>
        <v>1.8645833333333335</v>
      </c>
      <c r="H28" s="28">
        <f t="shared" si="1"/>
        <v>1.703409992069786</v>
      </c>
      <c r="I28" s="28">
        <f t="shared" si="1"/>
        <v>1.6089887640449438</v>
      </c>
      <c r="J28" s="28">
        <f t="shared" si="1"/>
        <v>1.5509025270758123</v>
      </c>
      <c r="K28" s="28">
        <f t="shared" si="1"/>
        <v>1.5266524520255866</v>
      </c>
      <c r="L28" s="28">
        <f t="shared" si="1"/>
        <v>1.4906315058986817</v>
      </c>
      <c r="M28" s="28">
        <f t="shared" si="1"/>
        <v>1.4406438631790746</v>
      </c>
      <c r="N28" s="28">
        <f t="shared" si="1"/>
        <v>1.406679764243615</v>
      </c>
      <c r="O28" s="28">
        <f t="shared" si="1"/>
        <v>1.3638095238095238</v>
      </c>
      <c r="P28" s="28">
        <f t="shared" si="1"/>
        <v>1.3186003683241252</v>
      </c>
      <c r="Q28" s="28">
        <f t="shared" si="1"/>
        <v>1.2986698911729142</v>
      </c>
      <c r="R28" s="28">
        <f t="shared" si="1"/>
        <v>1.2613035819142688</v>
      </c>
      <c r="S28" s="28">
        <f aca="true" t="shared" si="2" ref="S28:Z28">$B25/S22</f>
        <v>1.239469128678592</v>
      </c>
      <c r="T28" s="28">
        <f t="shared" si="2"/>
        <v>1.2190692395005678</v>
      </c>
      <c r="U28" s="28">
        <f t="shared" si="2"/>
        <v>1.184776613348042</v>
      </c>
      <c r="V28" s="28">
        <f t="shared" si="2"/>
        <v>1.1505088377075523</v>
      </c>
      <c r="W28" s="28">
        <f t="shared" si="2"/>
        <v>1.1187500000000001</v>
      </c>
      <c r="X28" s="28">
        <f t="shared" si="2"/>
        <v>1.0843008581524483</v>
      </c>
      <c r="Y28" s="28">
        <f t="shared" si="2"/>
        <v>1.0396902226524687</v>
      </c>
      <c r="Z28" s="28">
        <f t="shared" si="2"/>
        <v>1</v>
      </c>
    </row>
    <row r="29" spans="1:17" ht="15">
      <c r="A29" t="s">
        <v>55</v>
      </c>
      <c r="B29"/>
      <c r="C29"/>
      <c r="D29"/>
      <c r="E29"/>
      <c r="F29"/>
      <c r="G29"/>
      <c r="H29"/>
      <c r="I29"/>
      <c r="J29"/>
      <c r="K29"/>
      <c r="L29"/>
      <c r="M29"/>
      <c r="N29"/>
      <c r="O29"/>
      <c r="P29" s="8"/>
      <c r="Q29" s="8"/>
    </row>
  </sheetData>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zoomScale="75" zoomScaleNormal="75" workbookViewId="0" topLeftCell="A1">
      <selection activeCell="L67" sqref="L67"/>
    </sheetView>
  </sheetViews>
  <sheetFormatPr defaultColWidth="8.88671875" defaultRowHeight="15"/>
  <cols>
    <col min="1" max="1" width="16.4453125" style="0" customWidth="1"/>
    <col min="2" max="12" width="6.10546875" style="0" customWidth="1"/>
    <col min="13" max="13" width="5.6640625" style="0" customWidth="1"/>
    <col min="14" max="14" width="2.5546875" style="0" customWidth="1"/>
    <col min="15" max="15" width="6.77734375" style="0" customWidth="1"/>
    <col min="16" max="19" width="6.10546875" style="0" customWidth="1"/>
  </cols>
  <sheetData>
    <row r="1" spans="10:12" ht="20.25">
      <c r="J1" s="286" t="s">
        <v>518</v>
      </c>
      <c r="L1" s="118"/>
    </row>
    <row r="3" s="7" customFormat="1" ht="15.75">
      <c r="A3" s="34" t="s">
        <v>523</v>
      </c>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row>
    <row r="32" ht="15">
      <c r="A32" s="9" t="s">
        <v>519</v>
      </c>
    </row>
    <row r="33" ht="15">
      <c r="A33" s="3"/>
    </row>
    <row r="34" s="7" customFormat="1" ht="15.75">
      <c r="A34" s="34" t="s">
        <v>524</v>
      </c>
    </row>
    <row r="55" ht="6" customHeight="1"/>
    <row r="58" spans="1:12" ht="15">
      <c r="A58" t="s">
        <v>525</v>
      </c>
      <c r="B58" t="s">
        <v>103</v>
      </c>
      <c r="C58" t="s">
        <v>104</v>
      </c>
      <c r="D58" s="51" t="s">
        <v>120</v>
      </c>
      <c r="E58" s="51" t="s">
        <v>128</v>
      </c>
      <c r="F58" s="51" t="s">
        <v>205</v>
      </c>
      <c r="G58" s="51" t="s">
        <v>206</v>
      </c>
      <c r="H58" s="51" t="s">
        <v>305</v>
      </c>
      <c r="I58" s="51" t="s">
        <v>436</v>
      </c>
      <c r="J58" s="273" t="s">
        <v>496</v>
      </c>
      <c r="K58" s="273" t="s">
        <v>514</v>
      </c>
      <c r="L58" s="273" t="s">
        <v>543</v>
      </c>
    </row>
    <row r="59" spans="1:12" ht="15">
      <c r="A59" t="s">
        <v>190</v>
      </c>
      <c r="B59" s="57">
        <f>'T7.1-7.2 '!C25</f>
        <v>64.88426100000001</v>
      </c>
      <c r="C59" s="57">
        <f>'T7.1-7.2 '!D25</f>
        <v>64.787857</v>
      </c>
      <c r="D59" s="57">
        <f>'T7.1-7.2 '!E25</f>
        <v>64.568997</v>
      </c>
      <c r="E59" s="57">
        <f>'T7.1-7.2 '!F25</f>
        <v>61.35653899999999</v>
      </c>
      <c r="F59" s="57">
        <f>'T7.1-7.2 '!G25</f>
        <v>66.05241674</v>
      </c>
      <c r="G59" s="57">
        <f>'T7.1-7.2 '!H25</f>
        <v>72.92241839999998</v>
      </c>
      <c r="H59" s="57">
        <f>'T7.1-7.2 '!I25</f>
        <v>78.11976489999999</v>
      </c>
      <c r="I59" s="57">
        <f>'T7.1-7.2 '!J25</f>
        <v>79.48610208</v>
      </c>
      <c r="J59" s="57">
        <f>'T7.1-7.2 '!K25</f>
        <v>87.71959802999999</v>
      </c>
      <c r="K59" s="57">
        <f>'T7.1-7.2 '!L25</f>
        <v>84.50230939366983</v>
      </c>
      <c r="L59" s="57"/>
    </row>
    <row r="60" spans="1:12" ht="15">
      <c r="A60" t="s">
        <v>207</v>
      </c>
      <c r="B60" s="281">
        <f>'T7.3-7.5'!C6</f>
        <v>61.721</v>
      </c>
      <c r="C60" s="281">
        <f>'T7.3-7.5'!D6</f>
        <v>63.15800000000001</v>
      </c>
      <c r="D60" s="281">
        <f>'T7.3-7.5'!E6</f>
        <v>60.746182</v>
      </c>
      <c r="E60" s="281">
        <f>'T7.3-7.5'!F6</f>
        <v>57.38</v>
      </c>
      <c r="F60" s="281">
        <f>'T7.3-7.5'!G6</f>
        <v>62.32</v>
      </c>
      <c r="G60" s="281">
        <f>'T7.3-7.5'!H6</f>
        <v>68.74</v>
      </c>
      <c r="H60" s="281">
        <f>'T7.3-7.5'!I6</f>
        <v>75.13</v>
      </c>
      <c r="I60" s="281">
        <f>'T7.3-7.5'!J6</f>
        <v>77.289</v>
      </c>
      <c r="J60" s="281">
        <f>'T7.3-7.5'!K6</f>
        <v>81.34</v>
      </c>
      <c r="K60" s="281">
        <f>'T7.3-7.5'!L6</f>
        <v>76.4</v>
      </c>
      <c r="L60" s="281">
        <f>'T7.3-7.5'!M6</f>
        <v>76.9</v>
      </c>
    </row>
    <row r="61" spans="1:12" ht="15">
      <c r="A61" t="s">
        <v>59</v>
      </c>
      <c r="B61" s="57">
        <f>'T7.1-7.2 '!C32</f>
        <v>238.5604980943168</v>
      </c>
      <c r="C61" s="57">
        <f>'T7.1-7.2 '!D32</f>
        <v>231.16108013623017</v>
      </c>
      <c r="D61" s="57">
        <f>'T7.1-7.2 '!E32</f>
        <v>238.35119935693015</v>
      </c>
      <c r="E61" s="57">
        <f>'T7.1-7.2 '!F32</f>
        <v>233.82264514971627</v>
      </c>
      <c r="F61" s="57">
        <f>'T7.1-7.2 '!G32</f>
        <v>246.11063620275786</v>
      </c>
      <c r="G61" s="57">
        <f>'T7.1-7.2 '!H32</f>
        <v>260.6936599928227</v>
      </c>
      <c r="H61" s="57">
        <f>'T7.1-7.2 '!I32</f>
        <v>261.56375</v>
      </c>
      <c r="I61" s="57">
        <f>'T7.1-7.2 '!J32</f>
        <v>269.3747488743059</v>
      </c>
      <c r="J61" s="57">
        <f>'T7.1-7.2 '!K32</f>
        <v>306.6884292082862</v>
      </c>
      <c r="K61" s="57">
        <f>'T7.1-7.2 '!L32</f>
        <v>307.873298725592</v>
      </c>
      <c r="L61" s="57"/>
    </row>
    <row r="62" spans="2:6" ht="15">
      <c r="B62" s="30"/>
      <c r="C62" s="30"/>
      <c r="D62" s="30"/>
      <c r="E62" s="30"/>
      <c r="F62" s="30"/>
    </row>
    <row r="66" spans="1:13" ht="15">
      <c r="A66" t="s">
        <v>526</v>
      </c>
      <c r="B66" t="s">
        <v>58</v>
      </c>
      <c r="C66" t="s">
        <v>103</v>
      </c>
      <c r="D66" t="s">
        <v>104</v>
      </c>
      <c r="E66" s="51" t="s">
        <v>120</v>
      </c>
      <c r="F66" s="51" t="s">
        <v>128</v>
      </c>
      <c r="G66" s="51" t="s">
        <v>205</v>
      </c>
      <c r="H66" s="51" t="s">
        <v>206</v>
      </c>
      <c r="I66" s="51" t="s">
        <v>305</v>
      </c>
      <c r="J66" s="51" t="s">
        <v>436</v>
      </c>
      <c r="K66" s="51" t="s">
        <v>496</v>
      </c>
      <c r="L66" s="51" t="s">
        <v>514</v>
      </c>
      <c r="M66" s="51"/>
    </row>
    <row r="67" spans="1:13" ht="15">
      <c r="A67" t="s">
        <v>60</v>
      </c>
      <c r="B67" s="58">
        <f>'T7.13-7.14'!C15</f>
        <v>7.691955999999999</v>
      </c>
      <c r="C67" s="58">
        <f>'T7.13-7.14'!D15</f>
        <v>8.235079</v>
      </c>
      <c r="D67" s="58">
        <f>'T7.13-7.14'!E15</f>
        <v>8.2473</v>
      </c>
      <c r="E67" s="58">
        <f>'T7.13-7.14'!F15</f>
        <v>9.570161</v>
      </c>
      <c r="F67" s="58">
        <f>'T7.13-7.14'!G15</f>
        <v>9.119996</v>
      </c>
      <c r="G67" s="58">
        <f>'T7.13-7.14'!H15</f>
        <v>8.318532000000001</v>
      </c>
      <c r="H67" s="58">
        <f>'T7.13-7.14'!I15</f>
        <v>11.25</v>
      </c>
      <c r="I67" s="58">
        <f>'T7.13-7.14'!J15</f>
        <v>14.32</v>
      </c>
      <c r="J67" s="58">
        <f>'T7.13-7.14'!K15</f>
        <v>12.959999999999999</v>
      </c>
      <c r="K67" s="58">
        <f>'T7.13-7.14'!L15</f>
        <v>11.35</v>
      </c>
      <c r="L67" s="58">
        <f>'T7.13-7.14'!M15</f>
        <v>10.36</v>
      </c>
      <c r="M67" s="58"/>
    </row>
    <row r="68" ht="15">
      <c r="L68" s="57"/>
    </row>
  </sheetData>
  <printOptions/>
  <pageMargins left="0.75" right="0.75" top="1" bottom="1" header="0.5" footer="0.5"/>
  <pageSetup fitToHeight="1" fitToWidth="1"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5"/>
  <sheetViews>
    <sheetView zoomScale="75" zoomScaleNormal="75" workbookViewId="0" topLeftCell="A1">
      <selection activeCell="C5" sqref="C5"/>
    </sheetView>
  </sheetViews>
  <sheetFormatPr defaultColWidth="8.88671875" defaultRowHeight="15"/>
  <sheetData>
    <row r="2" spans="3:13" ht="15">
      <c r="C2" t="str">
        <f>'T7.1-7.2 '!C2</f>
        <v>1999-00</v>
      </c>
      <c r="D2" t="str">
        <f>'T7.1-7.2 '!D2</f>
        <v>2000-01</v>
      </c>
      <c r="E2" t="str">
        <f>'T7.1-7.2 '!E2</f>
        <v>2001-022</v>
      </c>
      <c r="F2" t="str">
        <f>'T7.1-7.2 '!F2</f>
        <v>2002-032</v>
      </c>
      <c r="G2" t="str">
        <f>'T7.1-7.2 '!G2</f>
        <v>2003-04</v>
      </c>
      <c r="H2" t="str">
        <f>'T7.1-7.2 '!H2</f>
        <v>2004-05</v>
      </c>
      <c r="I2" t="str">
        <f>'T7.1-7.2 '!I2</f>
        <v>2005-06</v>
      </c>
      <c r="J2" t="str">
        <f>'T7.1-7.2 '!J2</f>
        <v>2006-07</v>
      </c>
      <c r="K2" t="str">
        <f>'T7.1-7.2 '!K2</f>
        <v>2007-08</v>
      </c>
      <c r="L2" t="str">
        <f>'T7.1-7.2 '!L2</f>
        <v>2008-09</v>
      </c>
      <c r="M2" t="s">
        <v>499</v>
      </c>
    </row>
    <row r="3" spans="1:13" ht="15">
      <c r="A3" t="s">
        <v>521</v>
      </c>
      <c r="B3" t="s">
        <v>199</v>
      </c>
      <c r="C3" s="136">
        <f>'T7.1-7.2 '!C11</f>
        <v>62.13712400000001</v>
      </c>
      <c r="D3" s="136">
        <f>'T7.1-7.2 '!D11</f>
        <v>62.296516</v>
      </c>
      <c r="E3" s="136">
        <f>'T7.1-7.2 '!E11</f>
        <v>61.922545</v>
      </c>
      <c r="F3" s="136">
        <f>'T7.1-7.2 '!F11</f>
        <v>58.91808399999999</v>
      </c>
      <c r="G3" s="136">
        <f>'T7.1-7.2 '!G11</f>
        <v>63.53913074</v>
      </c>
      <c r="H3" s="136">
        <f>'T7.1-7.2 '!H11</f>
        <v>70.46836239999999</v>
      </c>
      <c r="I3" s="136">
        <f>'T7.1-7.2 '!I11</f>
        <v>75.4984659</v>
      </c>
      <c r="J3" s="136">
        <f>'T7.1-7.2 '!J11</f>
        <v>76.69882308</v>
      </c>
      <c r="K3" s="136">
        <f>'T7.1-7.2 '!K11</f>
        <v>84.80349503</v>
      </c>
      <c r="L3" s="136">
        <f>'T7.1-7.2 '!L11</f>
        <v>81.43779474993983</v>
      </c>
      <c r="M3" s="136">
        <f>'T7.1-7.2 '!M11</f>
        <v>0</v>
      </c>
    </row>
    <row r="4" spans="1:13" ht="15">
      <c r="A4" t="s">
        <v>522</v>
      </c>
      <c r="B4" t="s">
        <v>200</v>
      </c>
      <c r="C4" s="137">
        <v>49.24</v>
      </c>
      <c r="D4" s="136">
        <f>'T7.3-7.5'!C6</f>
        <v>61.721</v>
      </c>
      <c r="E4" s="136">
        <f>'T7.3-7.5'!D6</f>
        <v>63.15800000000001</v>
      </c>
      <c r="F4" s="136">
        <f>'T7.3-7.5'!E6</f>
        <v>60.746182</v>
      </c>
      <c r="G4" s="136">
        <f>'T7.3-7.5'!F6</f>
        <v>57.38</v>
      </c>
      <c r="H4" s="136">
        <f>'T7.3-7.5'!G6</f>
        <v>62.32</v>
      </c>
      <c r="I4" s="136">
        <f>'T7.3-7.5'!H6</f>
        <v>68.74</v>
      </c>
      <c r="J4" s="136">
        <f>'T7.3-7.5'!I6</f>
        <v>75.13</v>
      </c>
      <c r="K4" s="136">
        <f>'T7.3-7.5'!J6</f>
        <v>77.289</v>
      </c>
      <c r="L4" s="136">
        <f>'T7.3-7.5'!K6</f>
        <v>81.34</v>
      </c>
      <c r="M4" s="136">
        <f>'T7.3-7.5'!L6</f>
        <v>76.4</v>
      </c>
    </row>
    <row r="5" spans="2:13" ht="15">
      <c r="B5" t="s">
        <v>201</v>
      </c>
      <c r="C5" s="136">
        <f aca="true" t="shared" si="0" ref="C5:M5">C3-C4</f>
        <v>12.897124000000005</v>
      </c>
      <c r="D5" s="136">
        <f t="shared" si="0"/>
        <v>0.5755160000000004</v>
      </c>
      <c r="E5" s="136">
        <f t="shared" si="0"/>
        <v>-1.2354550000000089</v>
      </c>
      <c r="F5" s="136">
        <f t="shared" si="0"/>
        <v>-1.8280980000000042</v>
      </c>
      <c r="G5" s="136">
        <f t="shared" si="0"/>
        <v>6.159130739999995</v>
      </c>
      <c r="H5" s="136">
        <f t="shared" si="0"/>
        <v>8.14836239999999</v>
      </c>
      <c r="I5" s="136">
        <f t="shared" si="0"/>
        <v>6.7584659000000045</v>
      </c>
      <c r="J5" s="136">
        <f t="shared" si="0"/>
        <v>1.5688230800000014</v>
      </c>
      <c r="K5" s="136">
        <f t="shared" si="0"/>
        <v>7.514495029999992</v>
      </c>
      <c r="L5" s="136">
        <f t="shared" si="0"/>
        <v>0.09779474993982262</v>
      </c>
      <c r="M5" s="136">
        <f t="shared" si="0"/>
        <v>-76.4</v>
      </c>
    </row>
  </sheetData>
  <printOptions/>
  <pageMargins left="0.75" right="0.75" top="1" bottom="1" header="0.5" footer="0.5"/>
  <pageSetup fitToHeight="1" fitToWidth="1" horizontalDpi="300" verticalDpi="300" orientation="portrait"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tabSelected="1" zoomScale="75" zoomScaleNormal="75" workbookViewId="0" topLeftCell="A1">
      <selection activeCell="A1" sqref="A1"/>
    </sheetView>
  </sheetViews>
  <sheetFormatPr defaultColWidth="8.88671875" defaultRowHeight="15"/>
  <cols>
    <col min="1" max="1" width="20.4453125" style="1" customWidth="1"/>
    <col min="2" max="9" width="7.99609375" style="1" customWidth="1"/>
    <col min="10" max="11" width="7.5546875" style="1" customWidth="1"/>
    <col min="12" max="12" width="8.6640625" style="65" customWidth="1"/>
    <col min="13" max="16384" width="8.88671875" style="1" customWidth="1"/>
  </cols>
  <sheetData>
    <row r="1" spans="1:12" s="33" customFormat="1" ht="18.75">
      <c r="A1" s="173" t="s">
        <v>527</v>
      </c>
      <c r="B1" s="174"/>
      <c r="C1" s="15"/>
      <c r="D1" s="15"/>
      <c r="E1" s="15"/>
      <c r="F1" s="15"/>
      <c r="G1" s="15"/>
      <c r="H1" s="8"/>
      <c r="I1" s="8"/>
      <c r="J1" s="8"/>
      <c r="K1" s="8"/>
      <c r="L1" s="60"/>
    </row>
    <row r="2" spans="1:12" ht="23.25" customHeight="1">
      <c r="A2" s="175" t="s">
        <v>1</v>
      </c>
      <c r="B2" s="176" t="s">
        <v>7</v>
      </c>
      <c r="C2" s="176" t="s">
        <v>57</v>
      </c>
      <c r="D2" s="176" t="s">
        <v>92</v>
      </c>
      <c r="E2" s="176" t="s">
        <v>322</v>
      </c>
      <c r="F2" s="176" t="s">
        <v>323</v>
      </c>
      <c r="G2" s="176" t="s">
        <v>197</v>
      </c>
      <c r="H2" s="176" t="s">
        <v>304</v>
      </c>
      <c r="I2" s="176" t="s">
        <v>306</v>
      </c>
      <c r="J2" s="176" t="s">
        <v>431</v>
      </c>
      <c r="K2" s="176" t="s">
        <v>437</v>
      </c>
      <c r="L2" s="176" t="s">
        <v>499</v>
      </c>
    </row>
    <row r="3" spans="1:12" ht="12.75">
      <c r="A3" s="9"/>
      <c r="B3" s="10"/>
      <c r="C3" s="3"/>
      <c r="D3" s="3"/>
      <c r="E3" s="3"/>
      <c r="F3" s="3"/>
      <c r="G3" s="66"/>
      <c r="L3" s="1"/>
    </row>
    <row r="4" spans="1:12" ht="15">
      <c r="A4" s="169" t="s">
        <v>106</v>
      </c>
      <c r="B4" s="10"/>
      <c r="C4" s="10"/>
      <c r="D4" s="3"/>
      <c r="E4" s="3"/>
      <c r="F4" s="10"/>
      <c r="H4" s="65"/>
      <c r="I4" s="65"/>
      <c r="J4" s="67"/>
      <c r="K4" s="67"/>
      <c r="L4" s="67" t="s">
        <v>3</v>
      </c>
    </row>
    <row r="5" spans="1:12" ht="15.75">
      <c r="A5" s="45"/>
      <c r="B5" s="10"/>
      <c r="C5" s="10"/>
      <c r="D5" s="10"/>
      <c r="E5" s="3"/>
      <c r="F5" s="3"/>
      <c r="G5" s="66"/>
      <c r="L5" s="1"/>
    </row>
    <row r="6" spans="1:12" ht="15.75">
      <c r="A6" s="45" t="s">
        <v>107</v>
      </c>
      <c r="B6" s="10"/>
      <c r="C6" s="10"/>
      <c r="D6" s="10"/>
      <c r="E6" s="3"/>
      <c r="F6" s="3"/>
      <c r="G6" s="66"/>
      <c r="L6" s="1"/>
    </row>
    <row r="7" spans="1:12" ht="15.75">
      <c r="A7" s="45"/>
      <c r="B7" s="10"/>
      <c r="C7" s="10"/>
      <c r="D7" s="10"/>
      <c r="E7" s="3"/>
      <c r="F7" s="3"/>
      <c r="G7" s="66"/>
      <c r="L7" s="1"/>
    </row>
    <row r="8" spans="1:12" ht="15" customHeight="1">
      <c r="A8" s="8" t="s">
        <v>108</v>
      </c>
      <c r="B8" s="68">
        <v>18.007822</v>
      </c>
      <c r="C8" s="68">
        <v>18.100221</v>
      </c>
      <c r="D8" s="68">
        <v>18.318482</v>
      </c>
      <c r="E8" s="68">
        <v>17.844393</v>
      </c>
      <c r="F8" s="68">
        <v>17.191216</v>
      </c>
      <c r="G8" s="134">
        <v>18.384795</v>
      </c>
      <c r="H8" s="134">
        <v>19.694977</v>
      </c>
      <c r="I8" s="134">
        <v>21.1</v>
      </c>
      <c r="J8" s="134">
        <v>22.289989</v>
      </c>
      <c r="K8" s="134">
        <v>23.821955</v>
      </c>
      <c r="L8" s="134">
        <v>24.06590729999993</v>
      </c>
    </row>
    <row r="9" spans="1:12" ht="15" customHeight="1">
      <c r="A9" s="8" t="s">
        <v>109</v>
      </c>
      <c r="B9" s="68">
        <v>15.803557</v>
      </c>
      <c r="C9" s="68">
        <v>17.10096</v>
      </c>
      <c r="D9" s="68">
        <v>16.857121</v>
      </c>
      <c r="E9" s="68">
        <v>16.536044</v>
      </c>
      <c r="F9" s="134">
        <v>17.174735</v>
      </c>
      <c r="G9" s="134">
        <v>18.02112164</v>
      </c>
      <c r="H9" s="134">
        <v>20.624369429999998</v>
      </c>
      <c r="I9" s="134">
        <v>22.4</v>
      </c>
      <c r="J9" s="134">
        <v>22.68342</v>
      </c>
      <c r="K9" s="134">
        <v>23.483302</v>
      </c>
      <c r="L9" s="134">
        <v>25.561499449940133</v>
      </c>
    </row>
    <row r="10" spans="1:12" ht="15" customHeight="1">
      <c r="A10" s="8" t="s">
        <v>110</v>
      </c>
      <c r="B10" s="68">
        <v>26.053471</v>
      </c>
      <c r="C10" s="68">
        <v>26.935943</v>
      </c>
      <c r="D10" s="68">
        <v>27.120913</v>
      </c>
      <c r="E10" s="68">
        <v>27.542108</v>
      </c>
      <c r="F10" s="134">
        <v>24.552133</v>
      </c>
      <c r="G10" s="134">
        <v>27.133214099999996</v>
      </c>
      <c r="H10" s="134">
        <v>30.149015969999997</v>
      </c>
      <c r="I10" s="134">
        <v>31.9984659</v>
      </c>
      <c r="J10" s="134">
        <v>31.725414079999997</v>
      </c>
      <c r="K10" s="134">
        <v>37.49823803</v>
      </c>
      <c r="L10" s="134">
        <v>31.810387999999765</v>
      </c>
    </row>
    <row r="11" spans="1:12" ht="15.75">
      <c r="A11" s="8" t="s">
        <v>0</v>
      </c>
      <c r="B11" s="69">
        <f aca="true" t="shared" si="0" ref="B11:L11">SUM(B8:B10)</f>
        <v>59.864850000000004</v>
      </c>
      <c r="C11" s="69">
        <f t="shared" si="0"/>
        <v>62.13712400000001</v>
      </c>
      <c r="D11" s="69">
        <f t="shared" si="0"/>
        <v>62.296516</v>
      </c>
      <c r="E11" s="69">
        <f t="shared" si="0"/>
        <v>61.922545</v>
      </c>
      <c r="F11" s="69">
        <f t="shared" si="0"/>
        <v>58.91808399999999</v>
      </c>
      <c r="G11" s="69">
        <f t="shared" si="0"/>
        <v>63.53913074</v>
      </c>
      <c r="H11" s="69">
        <f t="shared" si="0"/>
        <v>70.46836239999999</v>
      </c>
      <c r="I11" s="69">
        <f t="shared" si="0"/>
        <v>75.4984659</v>
      </c>
      <c r="J11" s="69">
        <f t="shared" si="0"/>
        <v>76.69882308</v>
      </c>
      <c r="K11" s="69">
        <f t="shared" si="0"/>
        <v>84.80349503</v>
      </c>
      <c r="L11" s="69">
        <f t="shared" si="0"/>
        <v>81.43779474993983</v>
      </c>
    </row>
    <row r="12" spans="1:12" ht="15">
      <c r="A12" s="8"/>
      <c r="B12" s="10"/>
      <c r="C12" s="10"/>
      <c r="D12" s="10"/>
      <c r="E12" s="3"/>
      <c r="F12" s="3"/>
      <c r="G12" s="66"/>
      <c r="I12" s="8"/>
      <c r="J12" s="8"/>
      <c r="K12" s="60"/>
      <c r="L12" s="60"/>
    </row>
    <row r="13" spans="1:12" ht="15.75">
      <c r="A13" s="45" t="s">
        <v>111</v>
      </c>
      <c r="B13" s="10"/>
      <c r="C13" s="10"/>
      <c r="D13" s="10"/>
      <c r="E13" s="3"/>
      <c r="F13" s="3"/>
      <c r="G13" s="66"/>
      <c r="I13" s="8"/>
      <c r="J13" s="8"/>
      <c r="K13" s="60"/>
      <c r="L13" s="60"/>
    </row>
    <row r="14" spans="1:12" ht="15.75">
      <c r="A14" s="45"/>
      <c r="B14" s="10"/>
      <c r="C14" s="10"/>
      <c r="D14" s="10"/>
      <c r="E14" s="3"/>
      <c r="F14" s="3"/>
      <c r="G14" s="66"/>
      <c r="I14" s="8"/>
      <c r="J14" s="8"/>
      <c r="K14" s="60"/>
      <c r="L14" s="60"/>
    </row>
    <row r="15" spans="1:12" ht="15" customHeight="1">
      <c r="A15" s="8" t="s">
        <v>108</v>
      </c>
      <c r="B15" s="68">
        <v>0.272805</v>
      </c>
      <c r="C15" s="68">
        <v>0.285129</v>
      </c>
      <c r="D15" s="68">
        <v>0.257989</v>
      </c>
      <c r="E15" s="68">
        <v>0.281354</v>
      </c>
      <c r="F15" s="68">
        <v>0.240417</v>
      </c>
      <c r="G15" s="68">
        <v>0.273836</v>
      </c>
      <c r="H15" s="68">
        <v>0.31666</v>
      </c>
      <c r="I15" s="68">
        <v>0.349814</v>
      </c>
      <c r="J15" s="68">
        <v>0.332503</v>
      </c>
      <c r="K15" s="68">
        <v>0.327235</v>
      </c>
      <c r="L15" s="68">
        <v>0.19585282188000028</v>
      </c>
    </row>
    <row r="16" spans="1:12" ht="15" customHeight="1">
      <c r="A16" s="8" t="s">
        <v>109</v>
      </c>
      <c r="B16" s="68">
        <v>2.313434</v>
      </c>
      <c r="C16" s="68">
        <v>2.447457</v>
      </c>
      <c r="D16" s="68">
        <v>2.220984</v>
      </c>
      <c r="E16" s="68">
        <v>2.349418</v>
      </c>
      <c r="F16" s="68">
        <v>2.182026</v>
      </c>
      <c r="G16" s="68">
        <v>2.223618</v>
      </c>
      <c r="H16" s="68">
        <v>2.121971</v>
      </c>
      <c r="I16" s="68">
        <v>2.251179</v>
      </c>
      <c r="J16" s="68">
        <v>2.434208</v>
      </c>
      <c r="K16" s="68">
        <v>2.568205</v>
      </c>
      <c r="L16" s="68">
        <v>2.8452943218500035</v>
      </c>
    </row>
    <row r="17" spans="1:12" ht="15" customHeight="1">
      <c r="A17" s="8" t="s">
        <v>110</v>
      </c>
      <c r="B17" s="68">
        <v>0.007753</v>
      </c>
      <c r="C17" s="68">
        <v>0.014551</v>
      </c>
      <c r="D17" s="68">
        <v>0.012368</v>
      </c>
      <c r="E17" s="68">
        <v>0.01568</v>
      </c>
      <c r="F17" s="68">
        <v>0.016012</v>
      </c>
      <c r="G17" s="68">
        <v>0.015832</v>
      </c>
      <c r="H17" s="68">
        <v>0.015425</v>
      </c>
      <c r="I17" s="68">
        <v>0.020306</v>
      </c>
      <c r="J17" s="68">
        <v>0.020568</v>
      </c>
      <c r="K17" s="68">
        <v>0.020663</v>
      </c>
      <c r="L17" s="68">
        <v>0.02336749999999992</v>
      </c>
    </row>
    <row r="18" spans="1:12" ht="15.75">
      <c r="A18" s="8" t="s">
        <v>0</v>
      </c>
      <c r="B18" s="69">
        <f aca="true" t="shared" si="1" ref="B18:L18">SUM(B15:B17)</f>
        <v>2.593992</v>
      </c>
      <c r="C18" s="69">
        <f t="shared" si="1"/>
        <v>2.747137</v>
      </c>
      <c r="D18" s="69">
        <f t="shared" si="1"/>
        <v>2.491341</v>
      </c>
      <c r="E18" s="69">
        <f t="shared" si="1"/>
        <v>2.646452</v>
      </c>
      <c r="F18" s="69">
        <f t="shared" si="1"/>
        <v>2.438455</v>
      </c>
      <c r="G18" s="69">
        <f t="shared" si="1"/>
        <v>2.5132860000000004</v>
      </c>
      <c r="H18" s="69">
        <f t="shared" si="1"/>
        <v>2.454056</v>
      </c>
      <c r="I18" s="69">
        <f t="shared" si="1"/>
        <v>2.621299</v>
      </c>
      <c r="J18" s="69">
        <f t="shared" si="1"/>
        <v>2.787279</v>
      </c>
      <c r="K18" s="69">
        <f t="shared" si="1"/>
        <v>2.9161029999999997</v>
      </c>
      <c r="L18" s="69">
        <f t="shared" si="1"/>
        <v>3.064514643730004</v>
      </c>
    </row>
    <row r="19" spans="1:12" ht="15">
      <c r="A19" s="8"/>
      <c r="B19" s="10"/>
      <c r="C19" s="10"/>
      <c r="D19" s="10"/>
      <c r="E19" s="3"/>
      <c r="F19" s="3"/>
      <c r="G19" s="66"/>
      <c r="I19" s="8"/>
      <c r="J19" s="8"/>
      <c r="K19" s="60"/>
      <c r="L19" s="60"/>
    </row>
    <row r="20" spans="1:12" ht="15.75">
      <c r="A20" s="45" t="s">
        <v>112</v>
      </c>
      <c r="B20" s="10"/>
      <c r="C20" s="10"/>
      <c r="D20" s="10"/>
      <c r="E20" s="3"/>
      <c r="F20" s="3"/>
      <c r="G20" s="66"/>
      <c r="I20" s="8"/>
      <c r="J20" s="8"/>
      <c r="K20" s="60"/>
      <c r="L20" s="60"/>
    </row>
    <row r="21" spans="1:12" ht="15.75">
      <c r="A21" s="45"/>
      <c r="B21" s="10"/>
      <c r="C21" s="10"/>
      <c r="D21" s="10"/>
      <c r="E21" s="3"/>
      <c r="F21" s="3"/>
      <c r="G21" s="66"/>
      <c r="I21" s="8"/>
      <c r="J21" s="8"/>
      <c r="K21" s="60"/>
      <c r="L21" s="60"/>
    </row>
    <row r="22" spans="1:12" ht="15" customHeight="1">
      <c r="A22" s="8" t="s">
        <v>108</v>
      </c>
      <c r="B22" s="120">
        <f aca="true" t="shared" si="2" ref="B22:J22">B8+B15</f>
        <v>18.280627000000003</v>
      </c>
      <c r="C22" s="120">
        <f t="shared" si="2"/>
        <v>18.385350000000003</v>
      </c>
      <c r="D22" s="120">
        <f t="shared" si="2"/>
        <v>18.576470999999998</v>
      </c>
      <c r="E22" s="120">
        <f t="shared" si="2"/>
        <v>18.125747</v>
      </c>
      <c r="F22" s="120">
        <f t="shared" si="2"/>
        <v>17.431633</v>
      </c>
      <c r="G22" s="120">
        <f t="shared" si="2"/>
        <v>18.658631</v>
      </c>
      <c r="H22" s="120">
        <f t="shared" si="2"/>
        <v>20.011637</v>
      </c>
      <c r="I22" s="120">
        <f t="shared" si="2"/>
        <v>21.449814</v>
      </c>
      <c r="J22" s="120">
        <f t="shared" si="2"/>
        <v>22.622491999999998</v>
      </c>
      <c r="K22" s="120">
        <f aca="true" t="shared" si="3" ref="K22:L25">K8+K15</f>
        <v>24.14919</v>
      </c>
      <c r="L22" s="120">
        <f t="shared" si="3"/>
        <v>24.26176012187993</v>
      </c>
    </row>
    <row r="23" spans="1:12" ht="15" customHeight="1">
      <c r="A23" s="8" t="s">
        <v>109</v>
      </c>
      <c r="B23" s="120">
        <f aca="true" t="shared" si="4" ref="B23:J23">B9+B16</f>
        <v>18.116991</v>
      </c>
      <c r="C23" s="120">
        <f t="shared" si="4"/>
        <v>19.548417</v>
      </c>
      <c r="D23" s="120">
        <f t="shared" si="4"/>
        <v>19.078105</v>
      </c>
      <c r="E23" s="120">
        <f t="shared" si="4"/>
        <v>18.885462</v>
      </c>
      <c r="F23" s="120">
        <f t="shared" si="4"/>
        <v>19.356761</v>
      </c>
      <c r="G23" s="120">
        <f t="shared" si="4"/>
        <v>20.24473964</v>
      </c>
      <c r="H23" s="120">
        <f t="shared" si="4"/>
        <v>22.746340429999997</v>
      </c>
      <c r="I23" s="120">
        <f t="shared" si="4"/>
        <v>24.651179</v>
      </c>
      <c r="J23" s="120">
        <f t="shared" si="4"/>
        <v>25.117628000000003</v>
      </c>
      <c r="K23" s="120">
        <f t="shared" si="3"/>
        <v>26.051506999999997</v>
      </c>
      <c r="L23" s="120">
        <f t="shared" si="3"/>
        <v>28.406793771790134</v>
      </c>
    </row>
    <row r="24" spans="1:12" ht="15" customHeight="1">
      <c r="A24" s="8" t="s">
        <v>110</v>
      </c>
      <c r="B24" s="120">
        <f aca="true" t="shared" si="5" ref="B24:J24">B10+B17</f>
        <v>26.061224</v>
      </c>
      <c r="C24" s="120">
        <f t="shared" si="5"/>
        <v>26.950494000000003</v>
      </c>
      <c r="D24" s="120">
        <f t="shared" si="5"/>
        <v>27.133281</v>
      </c>
      <c r="E24" s="120">
        <f t="shared" si="5"/>
        <v>27.557788</v>
      </c>
      <c r="F24" s="120">
        <f t="shared" si="5"/>
        <v>24.568145</v>
      </c>
      <c r="G24" s="120">
        <f t="shared" si="5"/>
        <v>27.149046099999996</v>
      </c>
      <c r="H24" s="120">
        <f t="shared" si="5"/>
        <v>30.164440969999998</v>
      </c>
      <c r="I24" s="120">
        <f t="shared" si="5"/>
        <v>32.0187719</v>
      </c>
      <c r="J24" s="120">
        <f t="shared" si="5"/>
        <v>31.745982079999997</v>
      </c>
      <c r="K24" s="120">
        <f t="shared" si="3"/>
        <v>37.51890103</v>
      </c>
      <c r="L24" s="120">
        <f t="shared" si="3"/>
        <v>31.833755499999764</v>
      </c>
    </row>
    <row r="25" spans="1:12" ht="15.75">
      <c r="A25" s="8" t="s">
        <v>0</v>
      </c>
      <c r="B25" s="69">
        <f aca="true" t="shared" si="6" ref="B25:J25">B11+B18</f>
        <v>62.458842000000004</v>
      </c>
      <c r="C25" s="69">
        <f t="shared" si="6"/>
        <v>64.88426100000001</v>
      </c>
      <c r="D25" s="69">
        <f t="shared" si="6"/>
        <v>64.787857</v>
      </c>
      <c r="E25" s="69">
        <f t="shared" si="6"/>
        <v>64.568997</v>
      </c>
      <c r="F25" s="69">
        <f t="shared" si="6"/>
        <v>61.35653899999999</v>
      </c>
      <c r="G25" s="69">
        <f t="shared" si="6"/>
        <v>66.05241674</v>
      </c>
      <c r="H25" s="69">
        <f t="shared" si="6"/>
        <v>72.92241839999998</v>
      </c>
      <c r="I25" s="69">
        <f t="shared" si="6"/>
        <v>78.11976489999999</v>
      </c>
      <c r="J25" s="69">
        <f t="shared" si="6"/>
        <v>79.48610208</v>
      </c>
      <c r="K25" s="69">
        <f t="shared" si="3"/>
        <v>87.71959802999999</v>
      </c>
      <c r="L25" s="69">
        <f t="shared" si="3"/>
        <v>84.50230939366983</v>
      </c>
    </row>
    <row r="26" spans="1:11" ht="15" customHeight="1">
      <c r="A26" s="8"/>
      <c r="B26" s="55"/>
      <c r="C26" s="55"/>
      <c r="D26" s="55"/>
      <c r="E26" s="3"/>
      <c r="F26" s="3"/>
      <c r="G26" s="66"/>
      <c r="K26" s="65"/>
    </row>
    <row r="27" spans="1:12" ht="15">
      <c r="A27" s="169" t="s">
        <v>113</v>
      </c>
      <c r="B27" s="55"/>
      <c r="C27" s="55"/>
      <c r="D27" s="3"/>
      <c r="E27" s="3"/>
      <c r="F27" s="10"/>
      <c r="G27" s="65"/>
      <c r="H27" s="65"/>
      <c r="I27" s="67"/>
      <c r="J27" s="67"/>
      <c r="K27" s="67"/>
      <c r="L27" s="67" t="s">
        <v>4</v>
      </c>
    </row>
    <row r="28" spans="1:11" ht="15.75">
      <c r="A28" s="168"/>
      <c r="B28" s="55"/>
      <c r="C28" s="55"/>
      <c r="D28" s="3"/>
      <c r="E28" s="3"/>
      <c r="F28" s="10"/>
      <c r="G28" s="67"/>
      <c r="K28" s="65"/>
    </row>
    <row r="29" spans="1:12" ht="15" customHeight="1">
      <c r="A29" s="8" t="s">
        <v>114</v>
      </c>
      <c r="B29" s="68">
        <v>111.904346</v>
      </c>
      <c r="C29" s="68">
        <v>119.89629</v>
      </c>
      <c r="D29" s="68">
        <v>123.824802</v>
      </c>
      <c r="E29" s="68">
        <v>127.78657647</v>
      </c>
      <c r="F29" s="68">
        <v>131.35361985</v>
      </c>
      <c r="G29" s="68">
        <v>143.9115947</v>
      </c>
      <c r="H29" s="68">
        <v>161.66085544999999</v>
      </c>
      <c r="I29" s="68">
        <v>164.9</v>
      </c>
      <c r="J29" s="68">
        <v>170.976184</v>
      </c>
      <c r="K29" s="68">
        <v>210.1218401454</v>
      </c>
      <c r="L29" s="68">
        <v>213.09098325110233</v>
      </c>
    </row>
    <row r="30" spans="1:12" ht="15" customHeight="1">
      <c r="A30" s="8" t="s">
        <v>115</v>
      </c>
      <c r="B30" s="73">
        <v>60.623031</v>
      </c>
      <c r="C30" s="73">
        <v>63.799736</v>
      </c>
      <c r="D30" s="68">
        <v>59.446762</v>
      </c>
      <c r="E30" s="68">
        <v>64.514461</v>
      </c>
      <c r="F30" s="68">
        <v>60.450617</v>
      </c>
      <c r="G30" s="68">
        <v>63.815865</v>
      </c>
      <c r="H30" s="68">
        <v>64.929025</v>
      </c>
      <c r="I30" s="68">
        <v>68.9</v>
      </c>
      <c r="J30" s="68">
        <v>77.455556</v>
      </c>
      <c r="K30" s="68">
        <v>84.858744</v>
      </c>
      <c r="L30" s="68">
        <v>94.7823154744897</v>
      </c>
    </row>
    <row r="31" spans="1:12" ht="15.75">
      <c r="A31" s="8" t="s">
        <v>0</v>
      </c>
      <c r="B31" s="70">
        <f aca="true" t="shared" si="7" ref="B31:L31">B29+B30</f>
        <v>172.527377</v>
      </c>
      <c r="C31" s="70">
        <f t="shared" si="7"/>
        <v>183.696026</v>
      </c>
      <c r="D31" s="70">
        <f t="shared" si="7"/>
        <v>183.271564</v>
      </c>
      <c r="E31" s="70">
        <f t="shared" si="7"/>
        <v>192.30103746999998</v>
      </c>
      <c r="F31" s="70">
        <f t="shared" si="7"/>
        <v>191.80423685</v>
      </c>
      <c r="G31" s="70">
        <f t="shared" si="7"/>
        <v>207.7274597</v>
      </c>
      <c r="H31" s="70">
        <f t="shared" si="7"/>
        <v>226.58988044999998</v>
      </c>
      <c r="I31" s="70">
        <f t="shared" si="7"/>
        <v>233.8</v>
      </c>
      <c r="J31" s="70">
        <f t="shared" si="7"/>
        <v>248.43174</v>
      </c>
      <c r="K31" s="70">
        <f t="shared" si="7"/>
        <v>294.98058414540003</v>
      </c>
      <c r="L31" s="70">
        <f t="shared" si="7"/>
        <v>307.873298725592</v>
      </c>
    </row>
    <row r="32" spans="1:12" ht="15" customHeight="1">
      <c r="A32" s="15" t="s">
        <v>463</v>
      </c>
      <c r="B32" s="135">
        <f>B31*A!P28</f>
        <v>227.4946628581952</v>
      </c>
      <c r="C32" s="135">
        <f>C31*A!Q28</f>
        <v>238.5604980943168</v>
      </c>
      <c r="D32" s="135">
        <f>D31*A!R28</f>
        <v>231.16108013623017</v>
      </c>
      <c r="E32" s="135">
        <f>E31*A!S28</f>
        <v>238.35119935693015</v>
      </c>
      <c r="F32" s="135">
        <f>F31*A!T28</f>
        <v>233.82264514971627</v>
      </c>
      <c r="G32" s="135">
        <f>G31*A!U28</f>
        <v>246.11063620275786</v>
      </c>
      <c r="H32" s="135">
        <f>H31*A!V28</f>
        <v>260.6936599928227</v>
      </c>
      <c r="I32" s="135">
        <f>I31*A!W28</f>
        <v>261.56375</v>
      </c>
      <c r="J32" s="135">
        <f>J31*A!X28</f>
        <v>269.3747488743059</v>
      </c>
      <c r="K32" s="135">
        <f>K31*A!Y28</f>
        <v>306.6884292082862</v>
      </c>
      <c r="L32" s="135">
        <f>L31*A!Z28</f>
        <v>307.873298725592</v>
      </c>
    </row>
    <row r="33" spans="1:12" ht="12.75">
      <c r="A33" s="170"/>
      <c r="B33" s="171"/>
      <c r="C33" s="171"/>
      <c r="D33" s="171"/>
      <c r="E33" s="171"/>
      <c r="F33" s="171"/>
      <c r="G33" s="171"/>
      <c r="H33" s="170"/>
      <c r="I33" s="170"/>
      <c r="J33" s="172"/>
      <c r="K33" s="172"/>
      <c r="L33" s="288"/>
    </row>
    <row r="34" spans="1:12" ht="18" customHeight="1">
      <c r="A34" s="3" t="s">
        <v>438</v>
      </c>
      <c r="B34" s="3"/>
      <c r="C34" s="3"/>
      <c r="D34" s="3"/>
      <c r="E34" s="3"/>
      <c r="F34" s="3"/>
      <c r="G34" s="3"/>
      <c r="H34" s="3"/>
      <c r="I34" s="3"/>
      <c r="J34" s="3"/>
      <c r="K34" s="3"/>
      <c r="L34" s="66"/>
    </row>
    <row r="35" spans="1:12" ht="12.75">
      <c r="A35" s="3" t="s">
        <v>497</v>
      </c>
      <c r="B35" s="3"/>
      <c r="C35" s="3"/>
      <c r="D35" s="3"/>
      <c r="E35" s="3"/>
      <c r="F35" s="3"/>
      <c r="G35" s="3"/>
      <c r="H35" s="3"/>
      <c r="I35" s="3"/>
      <c r="J35" s="3"/>
      <c r="K35" s="3"/>
      <c r="L35" s="66"/>
    </row>
    <row r="36" spans="1:12" ht="12.75">
      <c r="A36" s="3" t="s">
        <v>547</v>
      </c>
      <c r="B36" s="3"/>
      <c r="C36" s="3"/>
      <c r="D36" s="3"/>
      <c r="E36" s="3"/>
      <c r="F36" s="3"/>
      <c r="G36" s="3"/>
      <c r="H36" s="3"/>
      <c r="I36" s="3"/>
      <c r="J36" s="3"/>
      <c r="K36" s="3"/>
      <c r="L36" s="66"/>
    </row>
    <row r="37" spans="1:12" ht="12.75">
      <c r="A37" s="3" t="s">
        <v>498</v>
      </c>
      <c r="B37" s="3"/>
      <c r="C37" s="3"/>
      <c r="D37" s="3"/>
      <c r="E37" s="3"/>
      <c r="F37" s="3"/>
      <c r="G37" s="3"/>
      <c r="H37" s="3"/>
      <c r="I37" s="3"/>
      <c r="J37" s="3"/>
      <c r="K37" s="3"/>
      <c r="L37" s="66"/>
    </row>
    <row r="38" spans="1:12" ht="12.75">
      <c r="A38" s="3" t="s">
        <v>43</v>
      </c>
      <c r="B38" s="3"/>
      <c r="C38" s="3"/>
      <c r="D38" s="3"/>
      <c r="E38" s="3"/>
      <c r="F38" s="3"/>
      <c r="G38" s="3"/>
      <c r="H38" s="3"/>
      <c r="I38" s="3"/>
      <c r="J38" s="3"/>
      <c r="K38" s="3"/>
      <c r="L38" s="66"/>
    </row>
    <row r="39" spans="1:12" ht="12.75">
      <c r="A39" s="3" t="s">
        <v>492</v>
      </c>
      <c r="B39" s="3"/>
      <c r="C39" s="3"/>
      <c r="D39" s="3"/>
      <c r="E39" s="3"/>
      <c r="F39" s="3"/>
      <c r="G39" s="3"/>
      <c r="H39" s="3"/>
      <c r="I39" s="3"/>
      <c r="J39" s="3"/>
      <c r="K39" s="3"/>
      <c r="L39" s="66"/>
    </row>
    <row r="40" spans="1:12" ht="12.75">
      <c r="A40" s="3"/>
      <c r="B40" s="3"/>
      <c r="C40" s="3"/>
      <c r="D40" s="3"/>
      <c r="E40" s="3"/>
      <c r="F40" s="3"/>
      <c r="G40" s="3"/>
      <c r="H40" s="3"/>
      <c r="I40" s="3"/>
      <c r="J40" s="3"/>
      <c r="K40" s="3"/>
      <c r="L40" s="66"/>
    </row>
    <row r="41" spans="1:12" ht="12.75">
      <c r="A41" s="3"/>
      <c r="B41" s="3"/>
      <c r="C41" s="3"/>
      <c r="D41" s="3"/>
      <c r="E41" s="3"/>
      <c r="F41" s="3"/>
      <c r="G41" s="3"/>
      <c r="H41" s="3"/>
      <c r="I41" s="3"/>
      <c r="J41" s="3"/>
      <c r="K41" s="3"/>
      <c r="L41" s="66"/>
    </row>
    <row r="42" spans="1:12" s="33" customFormat="1" ht="18.75">
      <c r="A42" s="173" t="s">
        <v>528</v>
      </c>
      <c r="B42" s="15"/>
      <c r="C42" s="15"/>
      <c r="D42" s="15"/>
      <c r="E42" s="15"/>
      <c r="F42" s="15"/>
      <c r="G42" s="15"/>
      <c r="H42" s="8"/>
      <c r="I42" s="8"/>
      <c r="J42" s="8"/>
      <c r="K42" s="8"/>
      <c r="L42" s="60"/>
    </row>
    <row r="43" spans="1:12" ht="15.75">
      <c r="A43" s="181" t="s">
        <v>1</v>
      </c>
      <c r="B43" s="178" t="s">
        <v>7</v>
      </c>
      <c r="C43" s="178" t="s">
        <v>57</v>
      </c>
      <c r="D43" s="179" t="s">
        <v>92</v>
      </c>
      <c r="E43" s="179" t="s">
        <v>119</v>
      </c>
      <c r="F43" s="180" t="s">
        <v>127</v>
      </c>
      <c r="G43" s="180" t="s">
        <v>129</v>
      </c>
      <c r="H43" s="180" t="s">
        <v>202</v>
      </c>
      <c r="I43" s="180" t="s">
        <v>306</v>
      </c>
      <c r="J43" s="180" t="s">
        <v>431</v>
      </c>
      <c r="K43" s="180" t="s">
        <v>437</v>
      </c>
      <c r="L43" s="180" t="s">
        <v>499</v>
      </c>
    </row>
    <row r="44" spans="1:7" ht="15.75">
      <c r="A44" s="45"/>
      <c r="B44" s="10"/>
      <c r="C44" s="3"/>
      <c r="D44" s="3"/>
      <c r="E44" s="3"/>
      <c r="F44" s="3"/>
      <c r="G44" s="66"/>
    </row>
    <row r="45" spans="1:12" ht="15">
      <c r="A45" s="169" t="s">
        <v>106</v>
      </c>
      <c r="B45" s="10"/>
      <c r="C45" s="10"/>
      <c r="D45" s="3"/>
      <c r="E45" s="3"/>
      <c r="F45" s="10"/>
      <c r="H45" s="65"/>
      <c r="I45" s="65"/>
      <c r="J45" s="67"/>
      <c r="K45" s="67"/>
      <c r="L45" s="67" t="s">
        <v>3</v>
      </c>
    </row>
    <row r="46" spans="1:7" ht="15.75">
      <c r="A46" s="168"/>
      <c r="B46" s="10"/>
      <c r="C46" s="10"/>
      <c r="D46" s="3"/>
      <c r="E46" s="3"/>
      <c r="F46" s="10"/>
      <c r="G46" s="67"/>
    </row>
    <row r="47" spans="1:12" ht="15" customHeight="1">
      <c r="A47" s="8" t="s">
        <v>108</v>
      </c>
      <c r="B47" s="36">
        <v>0.27438</v>
      </c>
      <c r="C47" s="36">
        <v>0.286392</v>
      </c>
      <c r="D47" s="36">
        <v>0.259017</v>
      </c>
      <c r="E47" s="36">
        <v>0.278755</v>
      </c>
      <c r="F47" s="36">
        <v>0.238416</v>
      </c>
      <c r="G47" s="36">
        <v>0.275411</v>
      </c>
      <c r="H47" s="36">
        <v>0.318617</v>
      </c>
      <c r="I47" s="36">
        <v>0.3</v>
      </c>
      <c r="J47" s="68">
        <v>0.332596</v>
      </c>
      <c r="K47" s="68">
        <v>0.321169</v>
      </c>
      <c r="L47" s="68">
        <v>0.19585288187999977</v>
      </c>
    </row>
    <row r="48" spans="1:12" ht="15" customHeight="1">
      <c r="A48" s="8" t="s">
        <v>109</v>
      </c>
      <c r="B48" s="36">
        <v>2.313434</v>
      </c>
      <c r="C48" s="36">
        <v>2.434658</v>
      </c>
      <c r="D48" s="36">
        <v>2.210811</v>
      </c>
      <c r="E48" s="36">
        <v>2.339687</v>
      </c>
      <c r="F48" s="36">
        <v>2.169565</v>
      </c>
      <c r="G48" s="36">
        <v>2.210596</v>
      </c>
      <c r="H48" s="36">
        <v>2.099516</v>
      </c>
      <c r="I48" s="36">
        <v>2.3</v>
      </c>
      <c r="J48" s="68">
        <v>2.435456</v>
      </c>
      <c r="K48" s="68">
        <v>2.549764</v>
      </c>
      <c r="L48" s="68">
        <v>2.8452943218499867</v>
      </c>
    </row>
    <row r="49" spans="1:12" ht="15" customHeight="1">
      <c r="A49" s="8" t="s">
        <v>110</v>
      </c>
      <c r="B49" s="36">
        <v>0.008154</v>
      </c>
      <c r="C49" s="36">
        <v>0.008154</v>
      </c>
      <c r="D49" s="36">
        <v>0.008154</v>
      </c>
      <c r="E49" s="36">
        <v>0.008154</v>
      </c>
      <c r="F49" s="36">
        <v>0.008154</v>
      </c>
      <c r="G49" s="36">
        <v>0.008154</v>
      </c>
      <c r="H49" s="36">
        <v>0.008154</v>
      </c>
      <c r="I49" s="36">
        <v>0</v>
      </c>
      <c r="J49" s="68">
        <v>0.020568</v>
      </c>
      <c r="K49" s="68">
        <v>0.020663</v>
      </c>
      <c r="L49" s="68">
        <v>0.0233675</v>
      </c>
    </row>
    <row r="50" spans="1:12" ht="15.75">
      <c r="A50" s="8" t="s">
        <v>0</v>
      </c>
      <c r="B50" s="52">
        <f aca="true" t="shared" si="8" ref="B50:L50">SUM(B47:B49)</f>
        <v>2.595968</v>
      </c>
      <c r="C50" s="52">
        <f t="shared" si="8"/>
        <v>2.729204</v>
      </c>
      <c r="D50" s="52">
        <f t="shared" si="8"/>
        <v>2.4779820000000004</v>
      </c>
      <c r="E50" s="52">
        <f t="shared" si="8"/>
        <v>2.626596</v>
      </c>
      <c r="F50" s="52">
        <f t="shared" si="8"/>
        <v>2.416135</v>
      </c>
      <c r="G50" s="72">
        <f t="shared" si="8"/>
        <v>2.494161</v>
      </c>
      <c r="H50" s="72">
        <f t="shared" si="8"/>
        <v>2.4262870000000003</v>
      </c>
      <c r="I50" s="72">
        <f t="shared" si="8"/>
        <v>2.5999999999999996</v>
      </c>
      <c r="J50" s="72">
        <f t="shared" si="8"/>
        <v>2.78862</v>
      </c>
      <c r="K50" s="72">
        <f t="shared" si="8"/>
        <v>2.891596</v>
      </c>
      <c r="L50" s="72">
        <f t="shared" si="8"/>
        <v>3.0645147037299862</v>
      </c>
    </row>
    <row r="51" spans="1:12" ht="15" customHeight="1">
      <c r="A51" s="8"/>
      <c r="B51" s="55"/>
      <c r="C51" s="55"/>
      <c r="D51" s="55"/>
      <c r="E51" s="3"/>
      <c r="F51" s="3"/>
      <c r="G51" s="66"/>
      <c r="I51" s="8"/>
      <c r="J51" s="8"/>
      <c r="K51" s="60"/>
      <c r="L51" s="60"/>
    </row>
    <row r="52" spans="1:12" ht="15">
      <c r="A52" s="169" t="s">
        <v>113</v>
      </c>
      <c r="B52" s="55"/>
      <c r="C52" s="55"/>
      <c r="D52" s="3"/>
      <c r="E52" s="3"/>
      <c r="F52" s="10"/>
      <c r="G52" s="65"/>
      <c r="H52" s="65"/>
      <c r="I52" s="65"/>
      <c r="J52" s="67"/>
      <c r="K52" s="67"/>
      <c r="L52" s="67" t="s">
        <v>4</v>
      </c>
    </row>
    <row r="53" spans="1:12" ht="15.75">
      <c r="A53" s="168"/>
      <c r="B53" s="55"/>
      <c r="C53" s="55"/>
      <c r="D53" s="3"/>
      <c r="E53" s="3"/>
      <c r="F53" s="10"/>
      <c r="G53" s="67"/>
      <c r="I53" s="8"/>
      <c r="J53" s="8"/>
      <c r="K53" s="60"/>
      <c r="L53" s="60"/>
    </row>
    <row r="54" spans="1:12" ht="15" customHeight="1">
      <c r="A54" s="8" t="s">
        <v>0</v>
      </c>
      <c r="B54" s="40">
        <v>60.739342</v>
      </c>
      <c r="C54" s="40">
        <v>63.311674</v>
      </c>
      <c r="D54" s="40">
        <v>58.919531</v>
      </c>
      <c r="E54" s="40">
        <v>63.939684</v>
      </c>
      <c r="F54" s="73">
        <v>60.0783</v>
      </c>
      <c r="G54" s="73">
        <v>63.558063</v>
      </c>
      <c r="H54" s="73">
        <v>64.517736</v>
      </c>
      <c r="I54" s="73">
        <v>68.9</v>
      </c>
      <c r="J54" s="73">
        <v>77.455556</v>
      </c>
      <c r="K54" s="73">
        <v>85.69632</v>
      </c>
      <c r="L54" s="73">
        <v>94.78231548449153</v>
      </c>
    </row>
    <row r="55" spans="1:12" ht="15" customHeight="1">
      <c r="A55" s="15" t="s">
        <v>464</v>
      </c>
      <c r="B55" s="43">
        <f>B54*A!P28</f>
        <v>80.09091873296501</v>
      </c>
      <c r="C55" s="43">
        <f>C54*A!Q28</f>
        <v>82.22096478355502</v>
      </c>
      <c r="D55" s="43">
        <f>D54*A!R28</f>
        <v>74.3154154950088</v>
      </c>
      <c r="E55" s="43">
        <f>E54*A!S28</f>
        <v>79.2512644154645</v>
      </c>
      <c r="F55" s="43">
        <f>F54*A!T28</f>
        <v>73.23960749148696</v>
      </c>
      <c r="G55" s="43">
        <f>G54*A!U28</f>
        <v>75.30210663210148</v>
      </c>
      <c r="H55" s="43">
        <f>H54*A!V28</f>
        <v>74.2282254568827</v>
      </c>
      <c r="I55" s="43">
        <f>I54*A!W28</f>
        <v>77.08187500000001</v>
      </c>
      <c r="J55" s="43">
        <f>J54*A!X28</f>
        <v>83.98512583947502</v>
      </c>
      <c r="K55" s="43">
        <f>K54*A!Y28</f>
        <v>89.0976260212972</v>
      </c>
      <c r="L55" s="43">
        <f>L54*A!Z28</f>
        <v>94.78231548449153</v>
      </c>
    </row>
    <row r="56" spans="1:12" ht="13.5" thickBot="1">
      <c r="A56" s="11"/>
      <c r="B56" s="56"/>
      <c r="C56" s="56"/>
      <c r="D56" s="56"/>
      <c r="E56" s="56"/>
      <c r="F56" s="56"/>
      <c r="G56" s="56"/>
      <c r="H56" s="56"/>
      <c r="I56" s="11"/>
      <c r="J56" s="11"/>
      <c r="K56" s="71"/>
      <c r="L56" s="71"/>
    </row>
    <row r="57" spans="1:12" ht="21" customHeight="1">
      <c r="A57" s="3" t="s">
        <v>438</v>
      </c>
      <c r="B57" s="3"/>
      <c r="C57" s="3"/>
      <c r="D57" s="3"/>
      <c r="E57" s="3"/>
      <c r="F57" s="3"/>
      <c r="G57" s="3"/>
      <c r="H57" s="3"/>
      <c r="I57" s="3"/>
      <c r="J57" s="3"/>
      <c r="K57" s="3"/>
      <c r="L57" s="66"/>
    </row>
    <row r="58" spans="1:12" ht="12.75">
      <c r="A58" s="3" t="s">
        <v>326</v>
      </c>
      <c r="B58" s="3"/>
      <c r="C58" s="3"/>
      <c r="D58" s="3"/>
      <c r="E58" s="3"/>
      <c r="F58" s="3"/>
      <c r="G58" s="3"/>
      <c r="H58" s="3"/>
      <c r="I58" s="3"/>
      <c r="J58" s="3"/>
      <c r="K58" s="3"/>
      <c r="L58" s="66"/>
    </row>
    <row r="59" spans="1:12" ht="12.75">
      <c r="A59" s="3" t="s">
        <v>491</v>
      </c>
      <c r="B59" s="3"/>
      <c r="C59" s="3"/>
      <c r="D59" s="3"/>
      <c r="E59" s="3"/>
      <c r="F59" s="3"/>
      <c r="G59" s="3"/>
      <c r="H59" s="3"/>
      <c r="I59" s="3"/>
      <c r="J59" s="3"/>
      <c r="K59" s="3"/>
      <c r="L59" s="66"/>
    </row>
  </sheetData>
  <printOptions/>
  <pageMargins left="0.75" right="0.75" top="1" bottom="1" header="0.5" footer="0.5"/>
  <pageSetup fitToHeight="1" fitToWidth="1" horizontalDpi="300" verticalDpi="300" orientation="portrait" paperSize="9" scale="66" r:id="rId1"/>
  <headerFooter alignWithMargins="0">
    <oddHeader>&amp;R&amp;"Arial MT,Bold"&amp;16RAIL SERVICES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zoomScale="75" zoomScaleNormal="75" workbookViewId="0" topLeftCell="A1">
      <selection activeCell="A1" sqref="A1"/>
    </sheetView>
  </sheetViews>
  <sheetFormatPr defaultColWidth="8.88671875" defaultRowHeight="15"/>
  <cols>
    <col min="1" max="1" width="9.88671875" style="1" customWidth="1"/>
    <col min="2" max="2" width="12.5546875" style="1" customWidth="1"/>
    <col min="3" max="4" width="10.4453125" style="1" customWidth="1"/>
    <col min="5" max="5" width="10.10546875" style="1" customWidth="1"/>
    <col min="6" max="6" width="9.21484375" style="1" customWidth="1"/>
    <col min="7" max="7" width="9.3359375" style="1" customWidth="1"/>
    <col min="8" max="8" width="9.88671875" style="1" customWidth="1"/>
    <col min="9" max="10" width="9.5546875" style="1" customWidth="1"/>
    <col min="11" max="11" width="9.77734375" style="1" customWidth="1"/>
    <col min="12" max="12" width="9.10546875" style="1" customWidth="1"/>
    <col min="13" max="13" width="11.3359375" style="1" customWidth="1"/>
    <col min="14" max="14" width="8.88671875" style="1" customWidth="1"/>
    <col min="15" max="15" width="24.6640625" style="1" customWidth="1"/>
    <col min="16" max="16384" width="8.88671875" style="1" customWidth="1"/>
  </cols>
  <sheetData>
    <row r="1" spans="1:4" s="33" customFormat="1" ht="20.25" customHeight="1">
      <c r="A1" s="192" t="s">
        <v>562</v>
      </c>
      <c r="B1" s="193"/>
      <c r="C1" s="193"/>
      <c r="D1" s="193"/>
    </row>
    <row r="2" spans="1:4" s="7" customFormat="1" ht="4.5" customHeight="1">
      <c r="A2" s="158"/>
      <c r="B2" s="159"/>
      <c r="C2" s="6"/>
      <c r="D2" s="6"/>
    </row>
    <row r="3" spans="1:13" s="32" customFormat="1" ht="21" customHeight="1">
      <c r="A3" s="183"/>
      <c r="B3" s="184"/>
      <c r="C3" s="176" t="s">
        <v>57</v>
      </c>
      <c r="D3" s="185" t="s">
        <v>92</v>
      </c>
      <c r="E3" s="185" t="s">
        <v>322</v>
      </c>
      <c r="F3" s="176" t="s">
        <v>323</v>
      </c>
      <c r="G3" s="176" t="s">
        <v>129</v>
      </c>
      <c r="H3" s="176" t="s">
        <v>202</v>
      </c>
      <c r="I3" s="176" t="s">
        <v>306</v>
      </c>
      <c r="J3" s="176" t="s">
        <v>431</v>
      </c>
      <c r="K3" s="176" t="s">
        <v>437</v>
      </c>
      <c r="L3" s="176" t="s">
        <v>499</v>
      </c>
      <c r="M3" s="176" t="s">
        <v>541</v>
      </c>
    </row>
    <row r="4" s="32" customFormat="1" ht="10.5" customHeight="1"/>
    <row r="5" spans="1:13" s="186" customFormat="1" ht="12.75" customHeight="1">
      <c r="A5" s="32"/>
      <c r="B5" s="32"/>
      <c r="C5" s="32"/>
      <c r="D5" s="32"/>
      <c r="E5" s="46"/>
      <c r="F5" s="46"/>
      <c r="G5" s="46"/>
      <c r="I5" s="46"/>
      <c r="J5" s="46"/>
      <c r="K5" s="10"/>
      <c r="L5" s="10"/>
      <c r="M5" s="10" t="s">
        <v>3</v>
      </c>
    </row>
    <row r="6" spans="1:13" s="33" customFormat="1" ht="18" customHeight="1">
      <c r="A6" s="8" t="s">
        <v>2</v>
      </c>
      <c r="C6" s="18">
        <v>61.721</v>
      </c>
      <c r="D6" s="18">
        <v>63.15800000000001</v>
      </c>
      <c r="E6" s="18">
        <v>60.746182</v>
      </c>
      <c r="F6" s="74">
        <v>57.38</v>
      </c>
      <c r="G6" s="74">
        <v>62.32</v>
      </c>
      <c r="H6" s="74">
        <v>68.74</v>
      </c>
      <c r="I6" s="74">
        <v>75.13</v>
      </c>
      <c r="J6" s="74">
        <v>77.289</v>
      </c>
      <c r="K6" s="74">
        <v>81.34</v>
      </c>
      <c r="L6" s="74">
        <v>76.4</v>
      </c>
      <c r="M6" s="74">
        <v>76.9</v>
      </c>
    </row>
    <row r="7" spans="1:13" s="33" customFormat="1" ht="18" customHeight="1">
      <c r="A7" s="8" t="s">
        <v>203</v>
      </c>
      <c r="C7" s="20">
        <v>1913.859252</v>
      </c>
      <c r="D7" s="20">
        <v>1938.784658</v>
      </c>
      <c r="E7" s="20">
        <v>1968.740619</v>
      </c>
      <c r="F7" s="20">
        <v>1944.022561</v>
      </c>
      <c r="G7" s="20">
        <v>2081.763823</v>
      </c>
      <c r="H7" s="20">
        <v>2223.72956</v>
      </c>
      <c r="I7" s="20">
        <v>2347.44</v>
      </c>
      <c r="J7" s="20">
        <v>2405.9</v>
      </c>
      <c r="K7" s="20">
        <v>2503.8</v>
      </c>
      <c r="L7" s="75">
        <v>2515.6</v>
      </c>
      <c r="M7" s="75">
        <v>2532.6</v>
      </c>
    </row>
    <row r="8" spans="1:13" s="33" customFormat="1" ht="18.75" customHeight="1">
      <c r="A8" s="8" t="s">
        <v>465</v>
      </c>
      <c r="C8" s="85">
        <v>35.052</v>
      </c>
      <c r="D8" s="85">
        <v>36.399278374272</v>
      </c>
      <c r="E8" s="85">
        <v>37.755</v>
      </c>
      <c r="F8" s="85">
        <v>37.1177532658944</v>
      </c>
      <c r="G8" s="85">
        <v>37.11423845859841</v>
      </c>
      <c r="H8" s="85">
        <v>36.9</v>
      </c>
      <c r="I8" s="85">
        <v>37.64</v>
      </c>
      <c r="J8" s="85">
        <v>38.55</v>
      </c>
      <c r="K8" s="85">
        <v>38.7</v>
      </c>
      <c r="L8" s="86">
        <v>39.169540371455994</v>
      </c>
      <c r="M8" s="86">
        <v>40.704511757184</v>
      </c>
    </row>
    <row r="9" spans="3:13" s="33" customFormat="1" ht="7.5" customHeight="1">
      <c r="C9" s="187"/>
      <c r="D9" s="85"/>
      <c r="E9" s="85"/>
      <c r="F9" s="85"/>
      <c r="G9" s="85"/>
      <c r="H9" s="77"/>
      <c r="L9" s="77"/>
      <c r="M9" s="77"/>
    </row>
    <row r="10" spans="1:13" s="186" customFormat="1" ht="13.5" customHeight="1">
      <c r="A10" s="8"/>
      <c r="B10" s="33"/>
      <c r="C10" s="187"/>
      <c r="D10" s="33"/>
      <c r="E10" s="46"/>
      <c r="F10" s="79"/>
      <c r="G10" s="79"/>
      <c r="I10" s="79"/>
      <c r="J10" s="79"/>
      <c r="K10" s="67"/>
      <c r="L10" s="67"/>
      <c r="M10" s="67" t="s">
        <v>8</v>
      </c>
    </row>
    <row r="11" spans="1:13" s="33" customFormat="1" ht="18" customHeight="1">
      <c r="A11" s="188" t="s">
        <v>297</v>
      </c>
      <c r="B11" s="189"/>
      <c r="C11" s="190">
        <v>3016</v>
      </c>
      <c r="D11" s="190">
        <v>3016</v>
      </c>
      <c r="E11" s="190">
        <v>3016</v>
      </c>
      <c r="F11" s="191">
        <v>3025</v>
      </c>
      <c r="G11" s="191">
        <v>3025</v>
      </c>
      <c r="H11" s="191">
        <v>3025</v>
      </c>
      <c r="I11" s="191">
        <v>3032</v>
      </c>
      <c r="J11" s="191">
        <v>3032</v>
      </c>
      <c r="K11" s="191">
        <v>3032</v>
      </c>
      <c r="L11" s="191">
        <v>3041.6601600000004</v>
      </c>
      <c r="M11" s="191">
        <v>3043</v>
      </c>
    </row>
    <row r="12" spans="1:12" ht="19.5" customHeight="1">
      <c r="A12" s="3" t="s">
        <v>438</v>
      </c>
      <c r="B12" s="269"/>
      <c r="C12" s="269"/>
      <c r="D12" s="269"/>
      <c r="E12" s="269"/>
      <c r="F12" s="269"/>
      <c r="G12" s="270"/>
      <c r="H12" s="270"/>
      <c r="I12" s="270"/>
      <c r="J12" s="270"/>
      <c r="K12" s="270"/>
      <c r="L12" s="270"/>
    </row>
    <row r="13" spans="1:12" ht="13.5" customHeight="1">
      <c r="A13" s="3" t="s">
        <v>548</v>
      </c>
      <c r="B13" s="269"/>
      <c r="C13" s="269"/>
      <c r="D13" s="269"/>
      <c r="E13" s="269"/>
      <c r="F13" s="269"/>
      <c r="G13" s="270"/>
      <c r="H13" s="270"/>
      <c r="I13" s="270"/>
      <c r="J13" s="270"/>
      <c r="K13" s="270"/>
      <c r="L13" s="270"/>
    </row>
    <row r="14" spans="1:12" ht="13.5" customHeight="1">
      <c r="A14" s="3" t="s">
        <v>43</v>
      </c>
      <c r="B14" s="269"/>
      <c r="C14" s="269"/>
      <c r="D14" s="269"/>
      <c r="E14" s="269"/>
      <c r="F14" s="269"/>
      <c r="G14" s="270"/>
      <c r="H14" s="270"/>
      <c r="I14" s="270"/>
      <c r="J14" s="270"/>
      <c r="K14" s="270"/>
      <c r="L14" s="270"/>
    </row>
    <row r="15" spans="1:12" ht="15.75" customHeight="1">
      <c r="A15" s="3" t="s">
        <v>433</v>
      </c>
      <c r="B15" s="269"/>
      <c r="C15" s="269"/>
      <c r="D15" s="269"/>
      <c r="E15" s="269"/>
      <c r="F15" s="269"/>
      <c r="G15" s="270"/>
      <c r="H15" s="270"/>
      <c r="I15" s="270"/>
      <c r="J15" s="270"/>
      <c r="K15" s="270"/>
      <c r="L15" s="270"/>
    </row>
    <row r="16" ht="13.5" customHeight="1">
      <c r="A16" s="3" t="s">
        <v>121</v>
      </c>
    </row>
    <row r="17" ht="18" customHeight="1">
      <c r="A17" s="1" t="s">
        <v>553</v>
      </c>
    </row>
    <row r="18" ht="18" customHeight="1"/>
    <row r="19" ht="18" customHeight="1"/>
    <row r="20" spans="1:3" s="33" customFormat="1" ht="24.75" customHeight="1">
      <c r="A20" s="45" t="s">
        <v>530</v>
      </c>
      <c r="B20" s="8"/>
      <c r="C20" s="8"/>
    </row>
    <row r="21" spans="1:12" ht="6" customHeight="1">
      <c r="A21"/>
      <c r="B21"/>
      <c r="C21"/>
      <c r="D21"/>
      <c r="E21" s="31"/>
      <c r="F21" s="31"/>
      <c r="G21" s="31"/>
      <c r="H21" s="4"/>
      <c r="I21" s="31"/>
      <c r="J21" s="31"/>
      <c r="K21" s="31"/>
      <c r="L21" s="4"/>
    </row>
    <row r="22" spans="1:15" ht="37.5" customHeight="1">
      <c r="A22" s="194"/>
      <c r="B22" s="194"/>
      <c r="C22" s="194"/>
      <c r="D22" s="194"/>
      <c r="E22" s="182"/>
      <c r="F22" s="182"/>
      <c r="G22" s="302" t="s">
        <v>194</v>
      </c>
      <c r="H22" s="303"/>
      <c r="I22" s="303"/>
      <c r="J22" s="302" t="s">
        <v>445</v>
      </c>
      <c r="K22" s="304"/>
      <c r="L22" s="304"/>
      <c r="O22" s="160" t="s">
        <v>167</v>
      </c>
    </row>
    <row r="23" spans="1:15" ht="8.25" customHeight="1">
      <c r="A23" s="114"/>
      <c r="B23" s="114"/>
      <c r="C23" s="114"/>
      <c r="D23" s="114"/>
      <c r="G23" s="115"/>
      <c r="I23" s="115"/>
      <c r="K23" s="115"/>
      <c r="L23" s="113"/>
      <c r="O23" s="113"/>
    </row>
    <row r="24" spans="1:15" s="186" customFormat="1" ht="18" customHeight="1">
      <c r="A24" s="114"/>
      <c r="B24" s="114"/>
      <c r="C24" s="114"/>
      <c r="D24" s="114"/>
      <c r="G24" s="210" t="s">
        <v>15</v>
      </c>
      <c r="H24" s="1"/>
      <c r="I24" s="210" t="s">
        <v>168</v>
      </c>
      <c r="J24" s="1"/>
      <c r="K24" s="210" t="s">
        <v>168</v>
      </c>
      <c r="L24" s="195"/>
      <c r="O24" s="195"/>
    </row>
    <row r="25" spans="1:15" s="186" customFormat="1" ht="9" customHeight="1">
      <c r="A25" s="114"/>
      <c r="B25" s="114"/>
      <c r="C25" s="114"/>
      <c r="D25" s="114"/>
      <c r="G25" s="115"/>
      <c r="I25" s="115"/>
      <c r="K25" s="115"/>
      <c r="L25" s="195"/>
      <c r="O25" s="195"/>
    </row>
    <row r="26" spans="2:15" s="186" customFormat="1" ht="18" customHeight="1">
      <c r="B26" s="93" t="s">
        <v>189</v>
      </c>
      <c r="C26" s="93"/>
      <c r="D26" s="93"/>
      <c r="G26" s="196">
        <v>87566.82409772002</v>
      </c>
      <c r="H26" s="235"/>
      <c r="I26" s="197">
        <v>1</v>
      </c>
      <c r="J26" s="235"/>
      <c r="K26" s="198">
        <f>(G26-O26)/O26*100</f>
        <v>78.91227545300755</v>
      </c>
      <c r="L26" s="199"/>
      <c r="M26" s="199"/>
      <c r="N26" s="199"/>
      <c r="O26" s="200">
        <v>48944</v>
      </c>
    </row>
    <row r="27" spans="1:11" s="186" customFormat="1" ht="9" customHeight="1">
      <c r="A27" s="93"/>
      <c r="B27" s="93"/>
      <c r="C27" s="93"/>
      <c r="D27" s="93"/>
      <c r="G27" s="196"/>
      <c r="H27" s="235"/>
      <c r="I27" s="201"/>
      <c r="J27" s="235"/>
      <c r="K27" s="201"/>
    </row>
    <row r="28" spans="2:11" s="186" customFormat="1" ht="18" customHeight="1">
      <c r="B28" s="202" t="s">
        <v>446</v>
      </c>
      <c r="C28" s="108"/>
      <c r="D28" s="93"/>
      <c r="G28" s="196"/>
      <c r="H28" s="235"/>
      <c r="I28" s="201"/>
      <c r="J28" s="235"/>
      <c r="K28" s="201"/>
    </row>
    <row r="29" spans="1:11" s="186" customFormat="1" ht="6" customHeight="1">
      <c r="A29" s="93"/>
      <c r="B29" s="93"/>
      <c r="C29" s="93"/>
      <c r="D29" s="93"/>
      <c r="G29" s="196"/>
      <c r="H29" s="235"/>
      <c r="I29" s="201"/>
      <c r="J29" s="235"/>
      <c r="K29" s="201"/>
    </row>
    <row r="30" spans="2:15" s="186" customFormat="1" ht="18" customHeight="1">
      <c r="B30" s="203" t="s">
        <v>448</v>
      </c>
      <c r="C30" s="93"/>
      <c r="G30" s="196">
        <v>81437.79475000002</v>
      </c>
      <c r="H30" s="235"/>
      <c r="I30" s="204">
        <f>G30/G26</f>
        <v>0.9300074039355324</v>
      </c>
      <c r="J30" s="274"/>
      <c r="K30" s="198">
        <f>(G30-O30)/O30*100</f>
        <v>83.51765537678027</v>
      </c>
      <c r="L30" s="199"/>
      <c r="M30" s="199"/>
      <c r="N30" s="199"/>
      <c r="O30" s="200">
        <v>44376</v>
      </c>
    </row>
    <row r="31" spans="1:15" s="199" customFormat="1" ht="18" customHeight="1">
      <c r="A31" s="186"/>
      <c r="B31" s="203" t="s">
        <v>447</v>
      </c>
      <c r="C31" s="93"/>
      <c r="D31" s="186"/>
      <c r="E31" s="186"/>
      <c r="F31" s="186"/>
      <c r="G31" s="205">
        <f>SUM(G35:G44)</f>
        <v>6129.029287719995</v>
      </c>
      <c r="H31" s="274"/>
      <c r="I31" s="206">
        <f>G31/G26</f>
        <v>0.06999259537927649</v>
      </c>
      <c r="J31" s="274"/>
      <c r="K31" s="204">
        <f>(G31-O31)/O31</f>
        <v>0.34173145528020915</v>
      </c>
      <c r="O31" s="207">
        <f>O26-O30</f>
        <v>4568</v>
      </c>
    </row>
    <row r="32" spans="1:13" s="199" customFormat="1" ht="3" customHeight="1">
      <c r="A32" s="93"/>
      <c r="B32" s="93"/>
      <c r="C32" s="93"/>
      <c r="D32" s="186"/>
      <c r="E32" s="186"/>
      <c r="F32" s="186"/>
      <c r="G32" s="205"/>
      <c r="H32" s="274"/>
      <c r="I32" s="208"/>
      <c r="J32" s="274"/>
      <c r="K32" s="208"/>
      <c r="M32" s="207"/>
    </row>
    <row r="33" spans="1:13" s="199" customFormat="1" ht="18" customHeight="1">
      <c r="A33" s="93"/>
      <c r="B33" s="202" t="s">
        <v>449</v>
      </c>
      <c r="C33" s="186"/>
      <c r="D33" s="186"/>
      <c r="E33" s="186"/>
      <c r="F33" s="186"/>
      <c r="G33" s="205"/>
      <c r="H33" s="274"/>
      <c r="I33" s="208"/>
      <c r="J33" s="274"/>
      <c r="K33" s="208"/>
      <c r="M33" s="207"/>
    </row>
    <row r="34" spans="1:13" s="199" customFormat="1" ht="9.75" customHeight="1">
      <c r="A34" s="93"/>
      <c r="B34" s="93"/>
      <c r="C34" s="93"/>
      <c r="D34" s="186"/>
      <c r="E34" s="186"/>
      <c r="F34" s="186"/>
      <c r="G34" s="205"/>
      <c r="H34" s="274"/>
      <c r="I34" s="208"/>
      <c r="J34" s="274"/>
      <c r="K34" s="208"/>
      <c r="M34" s="207"/>
    </row>
    <row r="35" spans="1:11" s="186" customFormat="1" ht="18" customHeight="1">
      <c r="A35" s="199"/>
      <c r="B35" s="199"/>
      <c r="C35" s="93" t="s">
        <v>169</v>
      </c>
      <c r="D35" s="93" t="s">
        <v>170</v>
      </c>
      <c r="G35" s="289">
        <v>1416.3729999999962</v>
      </c>
      <c r="H35" s="235"/>
      <c r="I35" s="209">
        <f>G35/G$26</f>
        <v>0.016174767265961336</v>
      </c>
      <c r="J35" s="275"/>
      <c r="K35" s="290">
        <v>0.9514941670375222</v>
      </c>
    </row>
    <row r="36" spans="3:11" s="186" customFormat="1" ht="18" customHeight="1">
      <c r="C36" s="93" t="s">
        <v>169</v>
      </c>
      <c r="D36" s="93" t="s">
        <v>171</v>
      </c>
      <c r="G36" s="289">
        <v>1442.3340006999986</v>
      </c>
      <c r="H36" s="235"/>
      <c r="I36" s="209">
        <f aca="true" t="shared" si="0" ref="I36:I44">G36/G$26</f>
        <v>0.016471238000940046</v>
      </c>
      <c r="J36" s="275"/>
      <c r="K36" s="290">
        <v>0.7250405454506296</v>
      </c>
    </row>
    <row r="37" spans="3:11" s="186" customFormat="1" ht="18" customHeight="1">
      <c r="C37" s="93" t="s">
        <v>169</v>
      </c>
      <c r="D37" s="93" t="s">
        <v>172</v>
      </c>
      <c r="G37" s="289">
        <v>872.6710000000033</v>
      </c>
      <c r="H37" s="235"/>
      <c r="I37" s="209">
        <f t="shared" si="0"/>
        <v>0.009965771957495546</v>
      </c>
      <c r="J37" s="275"/>
      <c r="K37" s="290">
        <v>0.6275922137071492</v>
      </c>
    </row>
    <row r="38" spans="3:11" s="186" customFormat="1" ht="18" customHeight="1">
      <c r="C38" s="93" t="s">
        <v>169</v>
      </c>
      <c r="D38" s="93" t="s">
        <v>173</v>
      </c>
      <c r="G38" s="289">
        <v>37.949</v>
      </c>
      <c r="H38" s="235"/>
      <c r="I38" s="209">
        <f t="shared" si="0"/>
        <v>0.0004333718893087968</v>
      </c>
      <c r="J38" s="275"/>
      <c r="K38" s="290">
        <v>-0.49897680313692355</v>
      </c>
    </row>
    <row r="39" spans="3:11" s="186" customFormat="1" ht="18" customHeight="1">
      <c r="C39" s="93" t="s">
        <v>169</v>
      </c>
      <c r="D39" s="93" t="s">
        <v>174</v>
      </c>
      <c r="G39" s="289">
        <v>212.64300044000052</v>
      </c>
      <c r="H39" s="235"/>
      <c r="I39" s="209">
        <f t="shared" si="0"/>
        <v>0.002428351177869623</v>
      </c>
      <c r="J39" s="275"/>
      <c r="K39" s="290">
        <v>-0.054667909486971984</v>
      </c>
    </row>
    <row r="40" spans="3:11" s="186" customFormat="1" ht="18" customHeight="1">
      <c r="C40" s="93" t="s">
        <v>169</v>
      </c>
      <c r="D40" s="93" t="s">
        <v>175</v>
      </c>
      <c r="G40" s="289">
        <v>153.6070000000003</v>
      </c>
      <c r="H40" s="235"/>
      <c r="I40" s="209">
        <f t="shared" si="0"/>
        <v>0.0017541689056643519</v>
      </c>
      <c r="J40" s="275"/>
      <c r="K40" s="290">
        <v>0.046326444423254495</v>
      </c>
    </row>
    <row r="41" spans="3:11" s="186" customFormat="1" ht="18" customHeight="1">
      <c r="C41" s="93" t="s">
        <v>169</v>
      </c>
      <c r="D41" s="93" t="s">
        <v>176</v>
      </c>
      <c r="G41" s="289">
        <v>258.84300007999974</v>
      </c>
      <c r="H41" s="235"/>
      <c r="I41" s="209">
        <f t="shared" si="0"/>
        <v>0.0029559482457779266</v>
      </c>
      <c r="J41" s="275"/>
      <c r="K41" s="290">
        <v>-0.08271878349309943</v>
      </c>
    </row>
    <row r="42" spans="3:11" s="186" customFormat="1" ht="18" customHeight="1">
      <c r="C42" s="93" t="s">
        <v>169</v>
      </c>
      <c r="D42" s="93" t="s">
        <v>177</v>
      </c>
      <c r="G42" s="289">
        <v>1472.6752799599965</v>
      </c>
      <c r="H42" s="235"/>
      <c r="I42" s="209">
        <f t="shared" si="0"/>
        <v>0.016817730860223586</v>
      </c>
      <c r="J42" s="275"/>
      <c r="K42" s="290">
        <v>0.195463930883212</v>
      </c>
    </row>
    <row r="43" spans="3:11" s="186" customFormat="1" ht="18" customHeight="1">
      <c r="C43" s="93" t="s">
        <v>169</v>
      </c>
      <c r="D43" s="93" t="s">
        <v>178</v>
      </c>
      <c r="G43" s="289">
        <v>188.75500653999964</v>
      </c>
      <c r="H43" s="235"/>
      <c r="I43" s="209">
        <f t="shared" si="0"/>
        <v>0.002155553869686525</v>
      </c>
      <c r="J43" s="275"/>
      <c r="K43" s="290">
        <v>-0.4143826700959932</v>
      </c>
    </row>
    <row r="44" spans="3:11" s="186" customFormat="1" ht="18" customHeight="1">
      <c r="C44" s="93" t="s">
        <v>169</v>
      </c>
      <c r="D44" s="93" t="s">
        <v>179</v>
      </c>
      <c r="G44" s="289">
        <v>73.179</v>
      </c>
      <c r="H44" s="235"/>
      <c r="I44" s="209">
        <f t="shared" si="0"/>
        <v>0.0008356932063487429</v>
      </c>
      <c r="J44" s="275"/>
      <c r="K44" s="290">
        <v>-0.6048522090348499</v>
      </c>
    </row>
    <row r="45" spans="1:11" s="186" customFormat="1" ht="18" customHeight="1">
      <c r="A45" s="211"/>
      <c r="B45" s="211"/>
      <c r="C45" s="211"/>
      <c r="D45" s="211"/>
      <c r="E45" s="212"/>
      <c r="F45" s="212"/>
      <c r="G45" s="211"/>
      <c r="H45" s="212"/>
      <c r="I45" s="211"/>
      <c r="J45" s="211"/>
      <c r="K45" s="212"/>
    </row>
    <row r="46" ht="18" customHeight="1">
      <c r="A46" s="3" t="s">
        <v>438</v>
      </c>
    </row>
    <row r="47" ht="18" customHeight="1">
      <c r="A47" s="1" t="s">
        <v>192</v>
      </c>
    </row>
    <row r="48" ht="18" customHeight="1">
      <c r="A48" s="1" t="s">
        <v>549</v>
      </c>
    </row>
    <row r="49" ht="18" customHeight="1">
      <c r="A49" s="1" t="s">
        <v>466</v>
      </c>
    </row>
    <row r="50" spans="1:10" ht="18" customHeight="1">
      <c r="A50"/>
      <c r="B50"/>
      <c r="C50"/>
      <c r="D50"/>
      <c r="E50"/>
      <c r="F50"/>
      <c r="G50"/>
      <c r="H50"/>
      <c r="I50"/>
      <c r="J50"/>
    </row>
    <row r="51" spans="1:10" ht="18" customHeight="1">
      <c r="A51"/>
      <c r="B51"/>
      <c r="C51"/>
      <c r="D51"/>
      <c r="E51"/>
      <c r="F51"/>
      <c r="G51"/>
      <c r="H51"/>
      <c r="I51"/>
      <c r="J51"/>
    </row>
    <row r="52" spans="1:10" ht="18" customHeight="1">
      <c r="A52"/>
      <c r="B52"/>
      <c r="C52"/>
      <c r="D52"/>
      <c r="E52"/>
      <c r="F52"/>
      <c r="G52"/>
      <c r="H52"/>
      <c r="I52"/>
      <c r="J52"/>
    </row>
    <row r="53" spans="1:7" s="33" customFormat="1" ht="25.5" customHeight="1">
      <c r="A53" s="45" t="s">
        <v>531</v>
      </c>
      <c r="B53" s="8"/>
      <c r="C53" s="8"/>
      <c r="E53" s="8"/>
      <c r="F53" s="8"/>
      <c r="G53" s="8"/>
    </row>
    <row r="54" spans="1:7" s="33" customFormat="1" ht="8.25" customHeight="1">
      <c r="A54" s="8"/>
      <c r="B54" s="8" t="s">
        <v>467</v>
      </c>
      <c r="E54" s="8"/>
      <c r="F54" s="8"/>
      <c r="G54" s="8"/>
    </row>
    <row r="55" spans="1:11" ht="6.75" customHeight="1">
      <c r="A55" s="15"/>
      <c r="B55" s="15"/>
      <c r="C55" s="15"/>
      <c r="D55" s="15"/>
      <c r="E55" s="15"/>
      <c r="F55" s="15"/>
      <c r="G55" s="15"/>
      <c r="H55" s="31"/>
      <c r="I55" s="31"/>
      <c r="J55" s="31"/>
      <c r="K55" s="4"/>
    </row>
    <row r="56" spans="1:11" ht="23.25" customHeight="1">
      <c r="A56" s="215"/>
      <c r="B56" s="215"/>
      <c r="C56" s="215"/>
      <c r="D56" s="216"/>
      <c r="E56" s="216"/>
      <c r="F56" s="216"/>
      <c r="G56" s="217" t="s">
        <v>180</v>
      </c>
      <c r="H56" s="184"/>
      <c r="I56" s="217" t="s">
        <v>181</v>
      </c>
      <c r="J56" s="184"/>
      <c r="K56" s="217" t="s">
        <v>182</v>
      </c>
    </row>
    <row r="57" spans="1:11" ht="6" customHeight="1">
      <c r="A57" s="8"/>
      <c r="B57" s="8"/>
      <c r="C57" s="8"/>
      <c r="D57" s="33"/>
      <c r="E57" s="33"/>
      <c r="F57" s="33"/>
      <c r="G57" s="21"/>
      <c r="H57" s="33"/>
      <c r="I57" s="21"/>
      <c r="J57" s="33"/>
      <c r="K57" s="21"/>
    </row>
    <row r="58" spans="1:11" ht="18" customHeight="1">
      <c r="A58" s="8"/>
      <c r="B58" s="8"/>
      <c r="C58" s="8"/>
      <c r="D58" s="33"/>
      <c r="E58" s="33"/>
      <c r="F58" s="33"/>
      <c r="G58" s="21"/>
      <c r="H58" s="33"/>
      <c r="I58" s="21"/>
      <c r="J58" s="33"/>
      <c r="K58" s="46" t="s">
        <v>139</v>
      </c>
    </row>
    <row r="59" spans="1:11" ht="5.25" customHeight="1">
      <c r="A59" s="8"/>
      <c r="B59" s="8"/>
      <c r="C59" s="8"/>
      <c r="D59" s="33"/>
      <c r="E59" s="33"/>
      <c r="F59" s="33"/>
      <c r="G59" s="21"/>
      <c r="H59" s="33"/>
      <c r="I59" s="21"/>
      <c r="J59" s="33"/>
      <c r="K59" s="21"/>
    </row>
    <row r="60" spans="1:11" ht="18" customHeight="1">
      <c r="A60" s="8" t="s">
        <v>183</v>
      </c>
      <c r="B60" s="8"/>
      <c r="C60" s="8"/>
      <c r="D60" s="33"/>
      <c r="E60" s="33"/>
      <c r="F60" s="33"/>
      <c r="G60" s="213">
        <v>0.036571790956534976</v>
      </c>
      <c r="H60" s="214"/>
      <c r="I60" s="213">
        <v>0.41368777061561673</v>
      </c>
      <c r="J60" s="214"/>
      <c r="K60" s="213">
        <v>13.19307398954801</v>
      </c>
    </row>
    <row r="61" spans="1:11" ht="18" customHeight="1">
      <c r="A61" s="8" t="s">
        <v>184</v>
      </c>
      <c r="B61" s="8"/>
      <c r="C61" s="8"/>
      <c r="D61" s="33"/>
      <c r="E61" s="33"/>
      <c r="F61" s="33"/>
      <c r="G61" s="213">
        <v>10.502861835463161</v>
      </c>
      <c r="H61" s="214"/>
      <c r="I61" s="213">
        <v>4.209622233764962</v>
      </c>
      <c r="J61" s="214"/>
      <c r="K61" s="213">
        <v>17.20930958756317</v>
      </c>
    </row>
    <row r="62" spans="1:11" ht="18" customHeight="1">
      <c r="A62" s="8" t="s">
        <v>185</v>
      </c>
      <c r="B62" s="8"/>
      <c r="C62" s="8"/>
      <c r="D62" s="33"/>
      <c r="E62" s="33"/>
      <c r="F62" s="33"/>
      <c r="G62" s="213">
        <v>1.0638343697415777</v>
      </c>
      <c r="H62" s="214"/>
      <c r="I62" s="213">
        <v>6.0756384976835855</v>
      </c>
      <c r="J62" s="214"/>
      <c r="K62" s="213">
        <v>31.317231250446376</v>
      </c>
    </row>
    <row r="63" spans="1:11" ht="18" customHeight="1">
      <c r="A63" s="8" t="s">
        <v>186</v>
      </c>
      <c r="B63" s="8"/>
      <c r="C63" s="8"/>
      <c r="D63" s="33"/>
      <c r="E63" s="33"/>
      <c r="F63" s="33"/>
      <c r="G63" s="213">
        <v>20.622984700550173</v>
      </c>
      <c r="H63" s="214"/>
      <c r="I63" s="213">
        <v>37.31411702092859</v>
      </c>
      <c r="J63" s="214"/>
      <c r="K63" s="213">
        <v>21.20218029393014</v>
      </c>
    </row>
    <row r="64" spans="1:11" ht="18" customHeight="1">
      <c r="A64" s="8" t="s">
        <v>187</v>
      </c>
      <c r="B64" s="8"/>
      <c r="C64" s="8"/>
      <c r="D64" s="33"/>
      <c r="E64" s="33"/>
      <c r="F64" s="33"/>
      <c r="G64" s="213">
        <v>10.627068599808625</v>
      </c>
      <c r="H64" s="214"/>
      <c r="I64" s="213">
        <v>33.55339591363049</v>
      </c>
      <c r="J64" s="214"/>
      <c r="K64" s="213">
        <v>12.419618071437993</v>
      </c>
    </row>
    <row r="65" spans="1:11" ht="18" customHeight="1">
      <c r="A65" s="8" t="s">
        <v>188</v>
      </c>
      <c r="B65" s="8"/>
      <c r="C65" s="8"/>
      <c r="D65" s="33"/>
      <c r="E65" s="33"/>
      <c r="F65" s="33"/>
      <c r="G65" s="213">
        <v>57.14667870347993</v>
      </c>
      <c r="H65" s="214"/>
      <c r="I65" s="213">
        <v>18.433538563376757</v>
      </c>
      <c r="J65" s="214"/>
      <c r="K65" s="213">
        <v>4.658586807074325</v>
      </c>
    </row>
    <row r="66" spans="1:11" ht="18" customHeight="1">
      <c r="A66" s="8" t="s">
        <v>193</v>
      </c>
      <c r="B66" s="8"/>
      <c r="C66" s="8"/>
      <c r="D66" s="33"/>
      <c r="E66" s="33"/>
      <c r="F66" s="33"/>
      <c r="G66" s="214">
        <v>100</v>
      </c>
      <c r="H66" s="33"/>
      <c r="I66" s="214">
        <v>100</v>
      </c>
      <c r="J66" s="33"/>
      <c r="K66" s="214">
        <v>100</v>
      </c>
    </row>
    <row r="67" spans="1:11" ht="6.75" customHeight="1">
      <c r="A67" s="188"/>
      <c r="B67" s="188"/>
      <c r="C67" s="188"/>
      <c r="D67" s="188"/>
      <c r="E67" s="188"/>
      <c r="F67" s="188"/>
      <c r="G67" s="188"/>
      <c r="H67" s="189"/>
      <c r="I67" s="189"/>
      <c r="J67" s="189"/>
      <c r="K67" s="189"/>
    </row>
    <row r="68" spans="1:7" ht="18" customHeight="1">
      <c r="A68" s="3" t="s">
        <v>438</v>
      </c>
      <c r="B68" s="3"/>
      <c r="C68" s="3"/>
      <c r="D68" s="3"/>
      <c r="E68" s="3"/>
      <c r="F68" s="3"/>
      <c r="G68" s="3"/>
    </row>
    <row r="69" spans="1:7" ht="18" customHeight="1">
      <c r="A69" s="1" t="s">
        <v>192</v>
      </c>
      <c r="B69" s="3"/>
      <c r="C69" s="3"/>
      <c r="D69" s="3"/>
      <c r="E69" s="3"/>
      <c r="F69" s="3"/>
      <c r="G69" s="3"/>
    </row>
    <row r="70" spans="1:7" ht="18" customHeight="1">
      <c r="A70" s="1" t="s">
        <v>549</v>
      </c>
      <c r="B70" s="3"/>
      <c r="C70" s="3"/>
      <c r="D70" s="3"/>
      <c r="E70" s="3"/>
      <c r="F70" s="3"/>
      <c r="G70" s="3"/>
    </row>
    <row r="71" spans="1:7" ht="18" customHeight="1">
      <c r="A71" s="1" t="s">
        <v>327</v>
      </c>
      <c r="B71" s="3"/>
      <c r="C71" s="3"/>
      <c r="D71" s="3"/>
      <c r="E71" s="3"/>
      <c r="F71" s="3"/>
      <c r="G71" s="3"/>
    </row>
    <row r="72" spans="1:7" ht="18" customHeight="1">
      <c r="A72" s="3" t="s">
        <v>468</v>
      </c>
      <c r="B72" s="3"/>
      <c r="C72" s="3"/>
      <c r="D72" s="3"/>
      <c r="E72" s="3"/>
      <c r="F72" s="3"/>
      <c r="G72" s="3"/>
    </row>
    <row r="73" spans="1:11" ht="18" customHeight="1">
      <c r="A73"/>
      <c r="B73" s="31"/>
      <c r="C73" s="31"/>
      <c r="D73" s="31"/>
      <c r="E73" s="31"/>
      <c r="F73" s="116"/>
      <c r="G73" s="116"/>
      <c r="H73"/>
      <c r="I73"/>
      <c r="J73"/>
      <c r="K73"/>
    </row>
    <row r="74" ht="18" customHeight="1"/>
    <row r="75" ht="18" customHeight="1"/>
    <row r="76" spans="7:11" ht="18" customHeight="1">
      <c r="G76" s="282"/>
      <c r="H76" s="282"/>
      <c r="I76" s="282"/>
      <c r="J76" s="282"/>
      <c r="K76" s="282"/>
    </row>
    <row r="77" spans="7:11" ht="18" customHeight="1">
      <c r="G77" s="282"/>
      <c r="H77" s="282"/>
      <c r="I77" s="282"/>
      <c r="J77" s="282"/>
      <c r="K77" s="282"/>
    </row>
    <row r="78" spans="7:11" ht="18" customHeight="1">
      <c r="G78" s="282"/>
      <c r="H78" s="282"/>
      <c r="I78" s="282"/>
      <c r="J78" s="282"/>
      <c r="K78" s="282"/>
    </row>
    <row r="79" spans="7:11" ht="18" customHeight="1">
      <c r="G79" s="282"/>
      <c r="H79" s="282"/>
      <c r="I79" s="282"/>
      <c r="J79" s="282"/>
      <c r="K79" s="282"/>
    </row>
    <row r="80" spans="7:11" ht="18" customHeight="1">
      <c r="G80" s="282"/>
      <c r="H80" s="282"/>
      <c r="I80" s="282"/>
      <c r="J80" s="282"/>
      <c r="K80" s="282"/>
    </row>
    <row r="81" spans="7:11" ht="18" customHeight="1">
      <c r="G81" s="282"/>
      <c r="H81" s="282"/>
      <c r="I81" s="282"/>
      <c r="J81" s="282"/>
      <c r="K81" s="282"/>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sheetData>
  <mergeCells count="2">
    <mergeCell ref="G22:I22"/>
    <mergeCell ref="J22:L22"/>
  </mergeCells>
  <printOptions/>
  <pageMargins left="0.7480314960629921" right="0.7480314960629921" top="0.984251968503937" bottom="0.984251968503937" header="0.5118110236220472" footer="0.5118110236220472"/>
  <pageSetup fitToHeight="1" fitToWidth="1" horizontalDpi="96" verticalDpi="96" orientation="portrait" paperSize="9" scale="55" r:id="rId1"/>
  <headerFooter alignWithMargins="0">
    <oddHeader>&amp;R&amp;"Arial MT,Bold"&amp;16RAIL SERVICES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78"/>
  <sheetViews>
    <sheetView zoomScale="75" zoomScaleNormal="75" workbookViewId="0" topLeftCell="A2">
      <selection activeCell="A3" sqref="A3"/>
    </sheetView>
  </sheetViews>
  <sheetFormatPr defaultColWidth="8.88671875" defaultRowHeight="15"/>
  <cols>
    <col min="2" max="2" width="9.3359375" style="0" customWidth="1"/>
    <col min="3" max="3" width="9.10546875" style="0" customWidth="1"/>
    <col min="4" max="4" width="8.6640625" style="0" customWidth="1"/>
    <col min="6" max="6" width="7.3359375" style="0" customWidth="1"/>
    <col min="7" max="7" width="9.3359375" style="0" customWidth="1"/>
    <col min="8" max="8" width="9.88671875" style="0" customWidth="1"/>
    <col min="9" max="9" width="7.3359375" style="0" customWidth="1"/>
    <col min="10" max="10" width="9.77734375" style="0" customWidth="1"/>
    <col min="11" max="11" width="7.88671875" style="0" customWidth="1"/>
    <col min="12" max="12" width="8.6640625" style="0" customWidth="1"/>
    <col min="13" max="13" width="10.21484375" style="0" customWidth="1"/>
    <col min="14" max="14" width="9.99609375" style="0" customWidth="1"/>
    <col min="15" max="15" width="9.77734375" style="0" customWidth="1"/>
    <col min="16" max="16" width="10.88671875" style="0" customWidth="1"/>
    <col min="17" max="17" width="2.3359375" style="0" customWidth="1"/>
  </cols>
  <sheetData>
    <row r="1" spans="1:16" ht="18" hidden="1">
      <c r="A1" s="1"/>
      <c r="B1" s="1"/>
      <c r="C1" s="1"/>
      <c r="D1" s="1"/>
      <c r="E1" s="1"/>
      <c r="F1" s="1"/>
      <c r="G1" s="1"/>
      <c r="H1" s="1"/>
      <c r="I1" s="1"/>
      <c r="J1" s="1"/>
      <c r="K1" s="1"/>
      <c r="L1" s="1"/>
      <c r="M1" s="1"/>
      <c r="N1" s="1"/>
      <c r="O1" s="1"/>
      <c r="P1" s="117" t="s">
        <v>208</v>
      </c>
    </row>
    <row r="2" spans="1:16" ht="8.25" customHeight="1">
      <c r="A2" s="1"/>
      <c r="B2" s="1"/>
      <c r="C2" s="1"/>
      <c r="D2" s="1"/>
      <c r="E2" s="1"/>
      <c r="F2" s="1"/>
      <c r="G2" s="1"/>
      <c r="H2" s="1"/>
      <c r="I2" s="1"/>
      <c r="J2" s="1"/>
      <c r="K2" s="1"/>
      <c r="L2" s="1"/>
      <c r="M2" s="1"/>
      <c r="N2" s="1"/>
      <c r="O2" s="1"/>
      <c r="P2" s="65"/>
    </row>
    <row r="3" spans="1:16" ht="20.25">
      <c r="A3" s="173" t="s">
        <v>561</v>
      </c>
      <c r="B3" s="33"/>
      <c r="C3" s="33"/>
      <c r="D3" s="33"/>
      <c r="E3" s="33"/>
      <c r="F3" s="33"/>
      <c r="G3" s="33"/>
      <c r="H3" s="33"/>
      <c r="I3" s="33"/>
      <c r="J3" s="33"/>
      <c r="K3" s="33"/>
      <c r="L3" s="33"/>
      <c r="N3" s="286"/>
      <c r="O3" s="33"/>
      <c r="P3" s="77"/>
    </row>
    <row r="4" spans="1:16" ht="18.75">
      <c r="A4" s="174" t="s">
        <v>532</v>
      </c>
      <c r="B4" s="15"/>
      <c r="C4" s="15"/>
      <c r="D4" s="15"/>
      <c r="E4" s="15"/>
      <c r="F4" s="15"/>
      <c r="G4" s="15"/>
      <c r="H4" s="15"/>
      <c r="I4" s="8"/>
      <c r="J4" s="8"/>
      <c r="K4" s="8"/>
      <c r="L4" s="8"/>
      <c r="M4" s="8"/>
      <c r="N4" s="48"/>
      <c r="O4" s="8"/>
      <c r="P4" s="60"/>
    </row>
    <row r="5" spans="1:16" ht="6" customHeight="1">
      <c r="A5" s="174"/>
      <c r="B5" s="15"/>
      <c r="C5" s="15"/>
      <c r="D5" s="15"/>
      <c r="E5" s="15"/>
      <c r="F5" s="15"/>
      <c r="G5" s="15"/>
      <c r="H5" s="15"/>
      <c r="I5" s="15"/>
      <c r="J5" s="15"/>
      <c r="K5" s="15"/>
      <c r="L5" s="15"/>
      <c r="M5" s="15"/>
      <c r="N5" s="15"/>
      <c r="O5" s="15"/>
      <c r="P5" s="251"/>
    </row>
    <row r="6" spans="1:16" ht="15.75">
      <c r="A6" s="219"/>
      <c r="B6" s="218"/>
      <c r="C6" s="181" t="s">
        <v>209</v>
      </c>
      <c r="D6" s="215"/>
      <c r="E6" s="215"/>
      <c r="F6" s="215"/>
      <c r="G6" s="215"/>
      <c r="H6" s="215"/>
      <c r="I6" s="215"/>
      <c r="J6" s="215"/>
      <c r="K6" s="215"/>
      <c r="L6" s="215"/>
      <c r="M6" s="215"/>
      <c r="N6" s="215"/>
      <c r="O6" s="215"/>
      <c r="P6" s="251"/>
    </row>
    <row r="7" spans="1:16" ht="45">
      <c r="A7" s="220" t="s">
        <v>210</v>
      </c>
      <c r="B7" s="220"/>
      <c r="C7" s="221" t="s">
        <v>211</v>
      </c>
      <c r="D7" s="221" t="s">
        <v>212</v>
      </c>
      <c r="E7" s="221" t="s">
        <v>311</v>
      </c>
      <c r="F7" s="221" t="s">
        <v>213</v>
      </c>
      <c r="G7" s="221" t="s">
        <v>68</v>
      </c>
      <c r="H7" s="221" t="s">
        <v>95</v>
      </c>
      <c r="I7" s="227" t="s">
        <v>71</v>
      </c>
      <c r="J7" s="221" t="s">
        <v>64</v>
      </c>
      <c r="K7" s="221" t="s">
        <v>214</v>
      </c>
      <c r="L7" s="227" t="s">
        <v>78</v>
      </c>
      <c r="M7" s="221" t="s">
        <v>215</v>
      </c>
      <c r="N7" s="221" t="s">
        <v>313</v>
      </c>
      <c r="O7" s="222" t="s">
        <v>72</v>
      </c>
      <c r="P7" s="222" t="s">
        <v>73</v>
      </c>
    </row>
    <row r="8" spans="1:16" ht="6" customHeight="1">
      <c r="A8" s="223"/>
      <c r="B8" s="223"/>
      <c r="C8" s="224"/>
      <c r="D8" s="224"/>
      <c r="E8" s="224"/>
      <c r="F8" s="224"/>
      <c r="G8" s="224"/>
      <c r="H8" s="225"/>
      <c r="I8" s="225"/>
      <c r="J8" s="225"/>
      <c r="K8" s="225"/>
      <c r="L8" s="225"/>
      <c r="M8" s="225"/>
      <c r="N8" s="226"/>
      <c r="O8" s="226"/>
      <c r="P8" s="32"/>
    </row>
    <row r="9" spans="1:16" ht="15.75">
      <c r="A9" s="168"/>
      <c r="B9" s="45"/>
      <c r="C9" s="8"/>
      <c r="D9" s="8"/>
      <c r="E9" s="8"/>
      <c r="F9" s="8"/>
      <c r="G9" s="108"/>
      <c r="H9" s="46"/>
      <c r="I9" s="46"/>
      <c r="J9" s="8"/>
      <c r="K9" s="8"/>
      <c r="L9" s="8"/>
      <c r="M9" s="8"/>
      <c r="N9" s="10"/>
      <c r="O9" s="67" t="s">
        <v>15</v>
      </c>
      <c r="P9" s="186"/>
    </row>
    <row r="10" spans="1:16" ht="6" customHeight="1">
      <c r="A10" s="168"/>
      <c r="B10" s="45"/>
      <c r="C10" s="8"/>
      <c r="D10" s="8"/>
      <c r="E10" s="8"/>
      <c r="F10" s="8"/>
      <c r="G10" s="108"/>
      <c r="H10" s="46"/>
      <c r="I10" s="46"/>
      <c r="J10" s="8"/>
      <c r="K10" s="8"/>
      <c r="L10" s="8"/>
      <c r="M10" s="8"/>
      <c r="N10" s="46"/>
      <c r="O10" s="46"/>
      <c r="P10" s="79"/>
    </row>
    <row r="11" spans="1:16" ht="15.75">
      <c r="A11" s="8" t="s">
        <v>211</v>
      </c>
      <c r="B11" s="45"/>
      <c r="C11" s="291">
        <v>291643</v>
      </c>
      <c r="D11" s="291">
        <v>330053</v>
      </c>
      <c r="E11" s="291">
        <v>95632.5</v>
      </c>
      <c r="F11" s="291">
        <v>622.5</v>
      </c>
      <c r="G11" s="291">
        <v>291</v>
      </c>
      <c r="H11" s="291">
        <v>1266</v>
      </c>
      <c r="I11" s="291">
        <v>56791</v>
      </c>
      <c r="J11" s="291">
        <v>363</v>
      </c>
      <c r="K11" s="291">
        <v>1200.5</v>
      </c>
      <c r="L11" s="291">
        <v>1135</v>
      </c>
      <c r="M11" s="291">
        <v>178.5</v>
      </c>
      <c r="N11" s="291">
        <v>172385.5</v>
      </c>
      <c r="O11" s="291">
        <v>5350</v>
      </c>
      <c r="P11" s="291">
        <v>33136</v>
      </c>
    </row>
    <row r="12" spans="1:16" ht="15.75">
      <c r="A12" s="8" t="s">
        <v>61</v>
      </c>
      <c r="B12" s="45"/>
      <c r="C12" s="291">
        <v>330053</v>
      </c>
      <c r="D12" s="291">
        <v>17766</v>
      </c>
      <c r="E12" s="291">
        <v>10156.5</v>
      </c>
      <c r="F12" s="291">
        <v>86.5</v>
      </c>
      <c r="G12" s="291">
        <v>32.5</v>
      </c>
      <c r="H12" s="291">
        <v>105.5</v>
      </c>
      <c r="I12" s="291">
        <v>10422.5</v>
      </c>
      <c r="J12" s="291">
        <v>42</v>
      </c>
      <c r="K12" s="291">
        <v>60.5</v>
      </c>
      <c r="L12" s="291">
        <v>149</v>
      </c>
      <c r="M12" s="291">
        <v>27.5</v>
      </c>
      <c r="N12" s="291">
        <v>19156</v>
      </c>
      <c r="O12" s="291">
        <v>312</v>
      </c>
      <c r="P12" s="291">
        <v>5355.5</v>
      </c>
    </row>
    <row r="13" spans="1:16" ht="15.75">
      <c r="A13" s="8" t="s">
        <v>62</v>
      </c>
      <c r="B13" s="45"/>
      <c r="C13" s="291">
        <v>95632.5</v>
      </c>
      <c r="D13" s="291">
        <v>10156.5</v>
      </c>
      <c r="E13" s="291">
        <v>36681</v>
      </c>
      <c r="F13" s="291">
        <v>199</v>
      </c>
      <c r="G13" s="291">
        <v>174</v>
      </c>
      <c r="H13" s="291">
        <v>244</v>
      </c>
      <c r="I13" s="291">
        <v>179486</v>
      </c>
      <c r="J13" s="291">
        <v>59</v>
      </c>
      <c r="K13" s="291">
        <v>132</v>
      </c>
      <c r="L13" s="291">
        <v>224</v>
      </c>
      <c r="M13" s="291">
        <v>53</v>
      </c>
      <c r="N13" s="291">
        <v>31075.5</v>
      </c>
      <c r="O13" s="291">
        <v>698.5</v>
      </c>
      <c r="P13" s="291">
        <v>8686</v>
      </c>
    </row>
    <row r="14" spans="1:16" ht="15.75">
      <c r="A14" s="8" t="s">
        <v>213</v>
      </c>
      <c r="B14" s="45"/>
      <c r="C14" s="291">
        <v>622.5</v>
      </c>
      <c r="D14" s="291">
        <v>86.5</v>
      </c>
      <c r="E14" s="291">
        <v>199</v>
      </c>
      <c r="F14" s="291">
        <v>128925</v>
      </c>
      <c r="G14" s="291">
        <v>202.5</v>
      </c>
      <c r="H14" s="291">
        <v>290</v>
      </c>
      <c r="I14" s="291">
        <v>500.5</v>
      </c>
      <c r="J14" s="291">
        <v>462.5</v>
      </c>
      <c r="K14" s="291">
        <v>4989.5</v>
      </c>
      <c r="L14" s="291">
        <v>266</v>
      </c>
      <c r="M14" s="291">
        <v>794</v>
      </c>
      <c r="N14" s="291">
        <v>16944.08</v>
      </c>
      <c r="O14" s="291">
        <v>1068.5</v>
      </c>
      <c r="P14" s="291">
        <v>1038.795</v>
      </c>
    </row>
    <row r="15" spans="1:16" ht="15.75">
      <c r="A15" s="295" t="s">
        <v>68</v>
      </c>
      <c r="B15" s="45"/>
      <c r="C15" s="291">
        <v>291</v>
      </c>
      <c r="D15" s="291">
        <v>32.5</v>
      </c>
      <c r="E15" s="291">
        <v>174</v>
      </c>
      <c r="F15" s="291">
        <v>202.5</v>
      </c>
      <c r="G15" s="291" t="s">
        <v>542</v>
      </c>
      <c r="H15" s="291">
        <v>67.5</v>
      </c>
      <c r="I15" s="291">
        <v>507.5</v>
      </c>
      <c r="J15" s="291">
        <v>81.5</v>
      </c>
      <c r="K15" s="291">
        <v>1235</v>
      </c>
      <c r="L15" s="291">
        <v>59.5</v>
      </c>
      <c r="M15" s="291">
        <v>80.5</v>
      </c>
      <c r="N15" s="291">
        <v>14331</v>
      </c>
      <c r="O15" s="291">
        <v>5089.5</v>
      </c>
      <c r="P15" s="291">
        <v>120.5</v>
      </c>
    </row>
    <row r="16" spans="1:16" ht="15.75">
      <c r="A16" s="8" t="s">
        <v>307</v>
      </c>
      <c r="B16" s="45"/>
      <c r="C16" s="291">
        <v>1266</v>
      </c>
      <c r="D16" s="291">
        <v>105.5</v>
      </c>
      <c r="E16" s="291">
        <v>244</v>
      </c>
      <c r="F16" s="291">
        <v>290</v>
      </c>
      <c r="G16" s="291">
        <v>67.5</v>
      </c>
      <c r="H16" s="291">
        <v>53400</v>
      </c>
      <c r="I16" s="291">
        <v>962</v>
      </c>
      <c r="J16" s="291">
        <v>7733.5</v>
      </c>
      <c r="K16" s="291">
        <v>201.5</v>
      </c>
      <c r="L16" s="291">
        <v>135</v>
      </c>
      <c r="M16" s="291">
        <v>472</v>
      </c>
      <c r="N16" s="291">
        <v>28812.5</v>
      </c>
      <c r="O16" s="291">
        <v>575</v>
      </c>
      <c r="P16" s="291">
        <v>1133.5</v>
      </c>
    </row>
    <row r="17" spans="1:16" ht="15.75">
      <c r="A17" s="8" t="s">
        <v>71</v>
      </c>
      <c r="B17" s="45"/>
      <c r="C17" s="291">
        <v>56791</v>
      </c>
      <c r="D17" s="291">
        <v>10422.5</v>
      </c>
      <c r="E17" s="291">
        <v>179486</v>
      </c>
      <c r="F17" s="291">
        <v>500.5</v>
      </c>
      <c r="G17" s="291">
        <v>507.5</v>
      </c>
      <c r="H17" s="291">
        <v>962</v>
      </c>
      <c r="I17" s="291">
        <v>1465</v>
      </c>
      <c r="J17" s="291">
        <v>185.5</v>
      </c>
      <c r="K17" s="291">
        <v>905.5</v>
      </c>
      <c r="L17" s="291">
        <v>1301.5</v>
      </c>
      <c r="M17" s="291">
        <v>153.5</v>
      </c>
      <c r="N17" s="291">
        <v>146470</v>
      </c>
      <c r="O17" s="291">
        <v>3258</v>
      </c>
      <c r="P17" s="291">
        <v>114950</v>
      </c>
    </row>
    <row r="18" spans="1:16" ht="15.75">
      <c r="A18" s="8" t="s">
        <v>64</v>
      </c>
      <c r="B18" s="45"/>
      <c r="C18" s="291">
        <v>363</v>
      </c>
      <c r="D18" s="291">
        <v>42</v>
      </c>
      <c r="E18" s="291">
        <v>59</v>
      </c>
      <c r="F18" s="291">
        <v>462.5</v>
      </c>
      <c r="G18" s="291">
        <v>81.5</v>
      </c>
      <c r="H18" s="291">
        <v>7733.5</v>
      </c>
      <c r="I18" s="291">
        <v>185.5</v>
      </c>
      <c r="J18" s="291">
        <v>49499</v>
      </c>
      <c r="K18" s="291">
        <v>831.5</v>
      </c>
      <c r="L18" s="291">
        <v>115</v>
      </c>
      <c r="M18" s="291">
        <v>17520</v>
      </c>
      <c r="N18" s="291">
        <v>6177.5</v>
      </c>
      <c r="O18" s="291">
        <v>471</v>
      </c>
      <c r="P18" s="291">
        <v>313.5</v>
      </c>
    </row>
    <row r="19" spans="1:16" ht="15.75">
      <c r="A19" s="8" t="s">
        <v>308</v>
      </c>
      <c r="B19" s="45"/>
      <c r="C19" s="291">
        <v>1200.5</v>
      </c>
      <c r="D19" s="291">
        <v>60.5</v>
      </c>
      <c r="E19" s="291">
        <v>132</v>
      </c>
      <c r="F19" s="291">
        <v>4989.5</v>
      </c>
      <c r="G19" s="291">
        <v>1235</v>
      </c>
      <c r="H19" s="291">
        <v>201.5</v>
      </c>
      <c r="I19" s="291">
        <v>905.5</v>
      </c>
      <c r="J19" s="291">
        <v>831.5</v>
      </c>
      <c r="K19" s="291">
        <v>71261</v>
      </c>
      <c r="L19" s="291">
        <v>499.5</v>
      </c>
      <c r="M19" s="291">
        <v>3844.5</v>
      </c>
      <c r="N19" s="291">
        <v>54281</v>
      </c>
      <c r="O19" s="291">
        <v>6511.5</v>
      </c>
      <c r="P19" s="291">
        <v>563</v>
      </c>
    </row>
    <row r="20" spans="1:16" ht="15.75">
      <c r="A20" s="8" t="s">
        <v>78</v>
      </c>
      <c r="B20" s="45"/>
      <c r="C20" s="291">
        <v>1135</v>
      </c>
      <c r="D20" s="291">
        <v>149</v>
      </c>
      <c r="E20" s="291">
        <v>224</v>
      </c>
      <c r="F20" s="291">
        <v>266</v>
      </c>
      <c r="G20" s="291">
        <v>59.5</v>
      </c>
      <c r="H20" s="291">
        <v>135</v>
      </c>
      <c r="I20" s="291">
        <v>1301.5</v>
      </c>
      <c r="J20" s="291">
        <v>115</v>
      </c>
      <c r="K20" s="291">
        <v>499.5</v>
      </c>
      <c r="L20" s="291">
        <v>24933</v>
      </c>
      <c r="M20" s="291">
        <v>167.5</v>
      </c>
      <c r="N20" s="291">
        <v>812275</v>
      </c>
      <c r="O20" s="291">
        <v>4154.5</v>
      </c>
      <c r="P20" s="291">
        <v>9662</v>
      </c>
    </row>
    <row r="21" spans="1:16" ht="15.75">
      <c r="A21" s="8" t="s">
        <v>85</v>
      </c>
      <c r="B21" s="45"/>
      <c r="C21" s="291">
        <v>178.5</v>
      </c>
      <c r="D21" s="291">
        <v>27.5</v>
      </c>
      <c r="E21" s="291">
        <v>53</v>
      </c>
      <c r="F21" s="291">
        <v>794</v>
      </c>
      <c r="G21" s="291">
        <v>80.5</v>
      </c>
      <c r="H21" s="291">
        <v>472</v>
      </c>
      <c r="I21" s="291">
        <v>153.5</v>
      </c>
      <c r="J21" s="291">
        <v>17520</v>
      </c>
      <c r="K21" s="291">
        <v>3844.5</v>
      </c>
      <c r="L21" s="291">
        <v>167.5</v>
      </c>
      <c r="M21" s="291">
        <v>304917</v>
      </c>
      <c r="N21" s="291">
        <v>16020.5</v>
      </c>
      <c r="O21" s="291">
        <v>2145</v>
      </c>
      <c r="P21" s="291">
        <v>192</v>
      </c>
    </row>
    <row r="22" spans="1:16" ht="15.75">
      <c r="A22" s="8" t="s">
        <v>216</v>
      </c>
      <c r="B22" s="45"/>
      <c r="C22" s="291">
        <v>172385.5</v>
      </c>
      <c r="D22" s="291">
        <v>19156</v>
      </c>
      <c r="E22" s="291">
        <v>31075.5</v>
      </c>
      <c r="F22" s="291">
        <v>16944.08</v>
      </c>
      <c r="G22" s="291">
        <v>14331</v>
      </c>
      <c r="H22" s="291">
        <v>28812.5</v>
      </c>
      <c r="I22" s="291">
        <v>146470</v>
      </c>
      <c r="J22" s="291">
        <v>6177.5</v>
      </c>
      <c r="K22" s="291">
        <v>54281</v>
      </c>
      <c r="L22" s="291">
        <v>812275</v>
      </c>
      <c r="M22" s="291">
        <v>16020.5</v>
      </c>
      <c r="N22" s="291">
        <v>1006296</v>
      </c>
      <c r="O22" s="291">
        <v>603477.5</v>
      </c>
      <c r="P22" s="291">
        <v>1899438.5</v>
      </c>
    </row>
    <row r="23" spans="1:16" ht="15">
      <c r="A23" s="8" t="s">
        <v>72</v>
      </c>
      <c r="B23" s="33"/>
      <c r="C23" s="291">
        <v>5350</v>
      </c>
      <c r="D23" s="291">
        <v>312</v>
      </c>
      <c r="E23" s="291">
        <v>698.5</v>
      </c>
      <c r="F23" s="291">
        <v>1068.5</v>
      </c>
      <c r="G23" s="291">
        <v>5089.5</v>
      </c>
      <c r="H23" s="291">
        <v>575</v>
      </c>
      <c r="I23" s="291">
        <v>3258</v>
      </c>
      <c r="J23" s="291">
        <v>471</v>
      </c>
      <c r="K23" s="291">
        <v>6511.5</v>
      </c>
      <c r="L23" s="291">
        <v>4154.5</v>
      </c>
      <c r="M23" s="291">
        <v>2145</v>
      </c>
      <c r="N23" s="291">
        <v>603477.5</v>
      </c>
      <c r="O23" s="291">
        <v>50224</v>
      </c>
      <c r="P23" s="291">
        <v>4526.5</v>
      </c>
    </row>
    <row r="24" spans="1:16" ht="15">
      <c r="A24" s="8" t="s">
        <v>73</v>
      </c>
      <c r="B24" s="33"/>
      <c r="C24" s="291">
        <v>33136</v>
      </c>
      <c r="D24" s="291">
        <v>5355.5</v>
      </c>
      <c r="E24" s="291">
        <v>8686</v>
      </c>
      <c r="F24" s="291">
        <v>1038.795</v>
      </c>
      <c r="G24" s="291">
        <v>120.5</v>
      </c>
      <c r="H24" s="291">
        <v>1133.5</v>
      </c>
      <c r="I24" s="291">
        <v>114950</v>
      </c>
      <c r="J24" s="291">
        <v>313.5</v>
      </c>
      <c r="K24" s="291">
        <v>563</v>
      </c>
      <c r="L24" s="291">
        <v>9662</v>
      </c>
      <c r="M24" s="291">
        <v>192</v>
      </c>
      <c r="N24" s="291">
        <v>1899438.5</v>
      </c>
      <c r="O24" s="291">
        <v>4526.5</v>
      </c>
      <c r="P24" s="291">
        <v>335001</v>
      </c>
    </row>
    <row r="25" spans="1:16" ht="15">
      <c r="A25" s="8" t="s">
        <v>217</v>
      </c>
      <c r="B25" s="33"/>
      <c r="C25" s="291">
        <v>169222.5</v>
      </c>
      <c r="D25" s="291">
        <v>12805.5</v>
      </c>
      <c r="E25" s="291">
        <v>18579</v>
      </c>
      <c r="F25" s="291">
        <v>535668</v>
      </c>
      <c r="G25" s="291">
        <v>60971</v>
      </c>
      <c r="H25" s="291">
        <v>66900.5</v>
      </c>
      <c r="I25" s="291">
        <v>74705</v>
      </c>
      <c r="J25" s="291">
        <v>337181.5</v>
      </c>
      <c r="K25" s="291">
        <v>1825302.5</v>
      </c>
      <c r="L25" s="291">
        <v>24221</v>
      </c>
      <c r="M25" s="291">
        <v>1297312.5</v>
      </c>
      <c r="N25" s="291">
        <v>2132090.5</v>
      </c>
      <c r="O25" s="291">
        <v>503555.5</v>
      </c>
      <c r="P25" s="291">
        <v>55215</v>
      </c>
    </row>
    <row r="26" spans="1:16" ht="15">
      <c r="A26" s="8" t="s">
        <v>74</v>
      </c>
      <c r="B26" s="33"/>
      <c r="C26" s="291">
        <v>89686</v>
      </c>
      <c r="D26" s="291">
        <v>10214.5</v>
      </c>
      <c r="E26" s="291">
        <v>1810</v>
      </c>
      <c r="F26" s="291">
        <v>4868.5</v>
      </c>
      <c r="G26" s="291">
        <v>168</v>
      </c>
      <c r="H26" s="291">
        <v>741</v>
      </c>
      <c r="I26" s="291">
        <v>6891.5</v>
      </c>
      <c r="J26" s="291">
        <v>252</v>
      </c>
      <c r="K26" s="291">
        <v>959</v>
      </c>
      <c r="L26" s="291">
        <v>477</v>
      </c>
      <c r="M26" s="291">
        <v>151.5</v>
      </c>
      <c r="N26" s="291">
        <v>85008.5</v>
      </c>
      <c r="O26" s="291">
        <v>2094.5</v>
      </c>
      <c r="P26" s="291">
        <v>7997</v>
      </c>
    </row>
    <row r="27" spans="1:16" ht="15">
      <c r="A27" s="8" t="s">
        <v>75</v>
      </c>
      <c r="B27" s="33"/>
      <c r="C27" s="291">
        <v>1202</v>
      </c>
      <c r="D27" s="291">
        <v>104.5</v>
      </c>
      <c r="E27" s="291">
        <v>180</v>
      </c>
      <c r="F27" s="291">
        <v>2437</v>
      </c>
      <c r="G27" s="291">
        <v>143.5</v>
      </c>
      <c r="H27" s="291">
        <v>634</v>
      </c>
      <c r="I27" s="291">
        <v>385.5</v>
      </c>
      <c r="J27" s="291">
        <v>1758.5</v>
      </c>
      <c r="K27" s="291">
        <v>4313</v>
      </c>
      <c r="L27" s="291">
        <v>213.5</v>
      </c>
      <c r="M27" s="291">
        <v>4647.5</v>
      </c>
      <c r="N27" s="291">
        <v>13263</v>
      </c>
      <c r="O27" s="291">
        <v>1769</v>
      </c>
      <c r="P27" s="291">
        <v>493</v>
      </c>
    </row>
    <row r="28" spans="1:16" ht="15">
      <c r="A28" s="8" t="s">
        <v>81</v>
      </c>
      <c r="B28" s="33"/>
      <c r="C28" s="291">
        <v>83598.5</v>
      </c>
      <c r="D28" s="291">
        <v>7248</v>
      </c>
      <c r="E28" s="291">
        <v>1064.5</v>
      </c>
      <c r="F28" s="291">
        <v>132</v>
      </c>
      <c r="G28" s="291">
        <v>55</v>
      </c>
      <c r="H28" s="291">
        <v>141</v>
      </c>
      <c r="I28" s="291">
        <v>2520</v>
      </c>
      <c r="J28" s="291">
        <v>57.5</v>
      </c>
      <c r="K28" s="291">
        <v>60.5</v>
      </c>
      <c r="L28" s="291">
        <v>160</v>
      </c>
      <c r="M28" s="291">
        <v>43.5</v>
      </c>
      <c r="N28" s="291">
        <v>10222.5</v>
      </c>
      <c r="O28" s="291">
        <v>387.5</v>
      </c>
      <c r="P28" s="291">
        <v>2239.5</v>
      </c>
    </row>
    <row r="29" spans="1:16" ht="15">
      <c r="A29" s="8" t="s">
        <v>65</v>
      </c>
      <c r="B29" s="33"/>
      <c r="C29" s="291">
        <v>1899</v>
      </c>
      <c r="D29" s="291">
        <v>151.5</v>
      </c>
      <c r="E29" s="291">
        <v>252.5</v>
      </c>
      <c r="F29" s="291">
        <v>1461.5</v>
      </c>
      <c r="G29" s="291">
        <v>216.5</v>
      </c>
      <c r="H29" s="291">
        <v>738</v>
      </c>
      <c r="I29" s="291">
        <v>604.5</v>
      </c>
      <c r="J29" s="291">
        <v>1862.5</v>
      </c>
      <c r="K29" s="291">
        <v>4628</v>
      </c>
      <c r="L29" s="291">
        <v>247.5</v>
      </c>
      <c r="M29" s="291">
        <v>5350</v>
      </c>
      <c r="N29" s="291">
        <v>22188</v>
      </c>
      <c r="O29" s="291">
        <v>2691.5</v>
      </c>
      <c r="P29" s="291">
        <v>655</v>
      </c>
    </row>
    <row r="30" spans="1:16" ht="15">
      <c r="A30" s="8" t="s">
        <v>76</v>
      </c>
      <c r="B30" s="33"/>
      <c r="C30" s="291">
        <v>2031.5</v>
      </c>
      <c r="D30" s="291">
        <v>146</v>
      </c>
      <c r="E30" s="291">
        <v>336</v>
      </c>
      <c r="F30" s="291">
        <v>9147.999999999995</v>
      </c>
      <c r="G30" s="291">
        <v>1011</v>
      </c>
      <c r="H30" s="291">
        <v>485</v>
      </c>
      <c r="I30" s="291">
        <v>1257.5</v>
      </c>
      <c r="J30" s="291">
        <v>1942</v>
      </c>
      <c r="K30" s="291">
        <v>32291.5</v>
      </c>
      <c r="L30" s="291">
        <v>1549.5</v>
      </c>
      <c r="M30" s="291">
        <v>8810.5</v>
      </c>
      <c r="N30" s="291">
        <v>213156</v>
      </c>
      <c r="O30" s="291">
        <v>16539</v>
      </c>
      <c r="P30" s="291">
        <v>2100.5</v>
      </c>
    </row>
    <row r="31" spans="1:16" ht="15">
      <c r="A31" s="8" t="s">
        <v>83</v>
      </c>
      <c r="B31" s="33"/>
      <c r="C31" s="291">
        <v>18696.5</v>
      </c>
      <c r="D31" s="291">
        <v>2403</v>
      </c>
      <c r="E31" s="291">
        <v>20167</v>
      </c>
      <c r="F31" s="291">
        <v>585.5</v>
      </c>
      <c r="G31" s="291">
        <v>727.5</v>
      </c>
      <c r="H31" s="291">
        <v>435.5</v>
      </c>
      <c r="I31" s="291">
        <v>110612</v>
      </c>
      <c r="J31" s="291">
        <v>223</v>
      </c>
      <c r="K31" s="291">
        <v>1226.5</v>
      </c>
      <c r="L31" s="291">
        <v>616</v>
      </c>
      <c r="M31" s="291">
        <v>207</v>
      </c>
      <c r="N31" s="291">
        <v>65696.5</v>
      </c>
      <c r="O31" s="291">
        <v>3933</v>
      </c>
      <c r="P31" s="291">
        <v>21527</v>
      </c>
    </row>
    <row r="32" spans="1:16" ht="15">
      <c r="A32" s="8" t="s">
        <v>84</v>
      </c>
      <c r="B32" s="33"/>
      <c r="C32" s="291">
        <v>1692.5</v>
      </c>
      <c r="D32" s="291">
        <v>132.5</v>
      </c>
      <c r="E32" s="291">
        <v>305</v>
      </c>
      <c r="F32" s="291">
        <v>3981.5</v>
      </c>
      <c r="G32" s="291">
        <v>332</v>
      </c>
      <c r="H32" s="291">
        <v>1793.5</v>
      </c>
      <c r="I32" s="291">
        <v>948.5</v>
      </c>
      <c r="J32" s="291">
        <v>7459</v>
      </c>
      <c r="K32" s="291">
        <v>18548</v>
      </c>
      <c r="L32" s="291">
        <v>536.5</v>
      </c>
      <c r="M32" s="291">
        <v>19069.5</v>
      </c>
      <c r="N32" s="291">
        <v>30839</v>
      </c>
      <c r="O32" s="291">
        <v>5358.5</v>
      </c>
      <c r="P32" s="291">
        <v>900.5</v>
      </c>
    </row>
    <row r="33" spans="1:16" ht="15">
      <c r="A33" s="8" t="s">
        <v>66</v>
      </c>
      <c r="B33" s="33"/>
      <c r="C33" s="291">
        <v>3683.5</v>
      </c>
      <c r="D33" s="291">
        <v>340</v>
      </c>
      <c r="E33" s="291">
        <v>1167</v>
      </c>
      <c r="F33" s="291">
        <v>2988.5</v>
      </c>
      <c r="G33" s="291">
        <v>508</v>
      </c>
      <c r="H33" s="291">
        <v>12748</v>
      </c>
      <c r="I33" s="291">
        <v>3156.5</v>
      </c>
      <c r="J33" s="291">
        <v>15893</v>
      </c>
      <c r="K33" s="291">
        <v>5153</v>
      </c>
      <c r="L33" s="291">
        <v>557</v>
      </c>
      <c r="M33" s="291">
        <v>5100.5</v>
      </c>
      <c r="N33" s="291">
        <v>52034</v>
      </c>
      <c r="O33" s="291">
        <v>3479.5</v>
      </c>
      <c r="P33" s="291">
        <v>1975</v>
      </c>
    </row>
    <row r="34" spans="1:16" ht="15">
      <c r="A34" s="8" t="s">
        <v>77</v>
      </c>
      <c r="B34" s="33"/>
      <c r="C34" s="291">
        <v>890.5</v>
      </c>
      <c r="D34" s="291">
        <v>121.5</v>
      </c>
      <c r="E34" s="291">
        <v>228</v>
      </c>
      <c r="F34" s="291">
        <v>4804</v>
      </c>
      <c r="G34" s="291">
        <v>218</v>
      </c>
      <c r="H34" s="291">
        <v>483.5</v>
      </c>
      <c r="I34" s="291">
        <v>590</v>
      </c>
      <c r="J34" s="291">
        <v>2971</v>
      </c>
      <c r="K34" s="291">
        <v>24879</v>
      </c>
      <c r="L34" s="291">
        <v>533.5</v>
      </c>
      <c r="M34" s="291">
        <v>45387.5</v>
      </c>
      <c r="N34" s="291">
        <v>47881</v>
      </c>
      <c r="O34" s="291">
        <v>1924.5</v>
      </c>
      <c r="P34" s="291">
        <v>1666.5</v>
      </c>
    </row>
    <row r="35" spans="1:16" ht="15">
      <c r="A35" s="8" t="s">
        <v>87</v>
      </c>
      <c r="B35" s="33"/>
      <c r="C35" s="291">
        <v>19281</v>
      </c>
      <c r="D35" s="291">
        <v>1710</v>
      </c>
      <c r="E35" s="291">
        <v>5952.5</v>
      </c>
      <c r="F35" s="291">
        <v>4092.5</v>
      </c>
      <c r="G35" s="291">
        <v>79329.5</v>
      </c>
      <c r="H35" s="291">
        <v>913</v>
      </c>
      <c r="I35" s="291">
        <v>18280.5</v>
      </c>
      <c r="J35" s="291">
        <v>1084.5</v>
      </c>
      <c r="K35" s="291">
        <v>14166</v>
      </c>
      <c r="L35" s="291">
        <v>2033</v>
      </c>
      <c r="M35" s="291">
        <v>1540</v>
      </c>
      <c r="N35" s="291">
        <v>349311</v>
      </c>
      <c r="O35" s="291">
        <v>153079</v>
      </c>
      <c r="P35" s="291">
        <v>3565.5</v>
      </c>
    </row>
    <row r="36" spans="1:16" ht="15">
      <c r="A36" s="8" t="s">
        <v>309</v>
      </c>
      <c r="B36" s="33"/>
      <c r="C36" s="291">
        <v>669</v>
      </c>
      <c r="D36" s="291">
        <v>46</v>
      </c>
      <c r="E36" s="291">
        <v>164.5</v>
      </c>
      <c r="F36" s="291">
        <v>157320.5</v>
      </c>
      <c r="G36" s="291">
        <v>277.5</v>
      </c>
      <c r="H36" s="291">
        <v>450.5</v>
      </c>
      <c r="I36" s="291">
        <v>366</v>
      </c>
      <c r="J36" s="291">
        <v>1814.5</v>
      </c>
      <c r="K36" s="291">
        <v>56862</v>
      </c>
      <c r="L36" s="291">
        <v>222.5</v>
      </c>
      <c r="M36" s="291">
        <v>6608.5</v>
      </c>
      <c r="N36" s="291">
        <v>17522.5</v>
      </c>
      <c r="O36" s="291">
        <v>3932.5</v>
      </c>
      <c r="P36" s="291">
        <v>816</v>
      </c>
    </row>
    <row r="37" spans="1:16" ht="15">
      <c r="A37" s="8" t="s">
        <v>79</v>
      </c>
      <c r="B37" s="33"/>
      <c r="C37" s="291">
        <v>2511</v>
      </c>
      <c r="D37" s="291">
        <v>192</v>
      </c>
      <c r="E37" s="291">
        <v>394.5</v>
      </c>
      <c r="F37" s="291">
        <v>418</v>
      </c>
      <c r="G37" s="291">
        <v>331.5</v>
      </c>
      <c r="H37" s="291">
        <v>291</v>
      </c>
      <c r="I37" s="291">
        <v>2274.5</v>
      </c>
      <c r="J37" s="291">
        <v>216</v>
      </c>
      <c r="K37" s="291">
        <v>1009</v>
      </c>
      <c r="L37" s="291">
        <v>7457</v>
      </c>
      <c r="M37" s="291">
        <v>313</v>
      </c>
      <c r="N37" s="291">
        <v>1231273.5</v>
      </c>
      <c r="O37" s="291">
        <v>30113</v>
      </c>
      <c r="P37" s="291">
        <v>8498</v>
      </c>
    </row>
    <row r="38" spans="1:16" ht="15">
      <c r="A38" s="8" t="s">
        <v>218</v>
      </c>
      <c r="B38" s="33"/>
      <c r="C38" s="291">
        <v>1385111</v>
      </c>
      <c r="D38" s="291">
        <v>429340</v>
      </c>
      <c r="E38" s="291">
        <v>414101.5</v>
      </c>
      <c r="F38" s="291">
        <v>884294.875</v>
      </c>
      <c r="G38" s="291">
        <v>166561.5</v>
      </c>
      <c r="H38" s="291">
        <v>182152.5</v>
      </c>
      <c r="I38" s="291">
        <v>739950.5</v>
      </c>
      <c r="J38" s="291">
        <v>456569.5</v>
      </c>
      <c r="K38" s="291">
        <v>2135914.5</v>
      </c>
      <c r="L38" s="291">
        <v>893900.5</v>
      </c>
      <c r="M38" s="291">
        <v>1741107</v>
      </c>
      <c r="N38" s="291">
        <v>9097626.58</v>
      </c>
      <c r="O38" s="291">
        <v>1416718.5</v>
      </c>
      <c r="P38" s="291">
        <v>2521765.295</v>
      </c>
    </row>
    <row r="39" spans="1:16" ht="15">
      <c r="A39" s="8"/>
      <c r="B39" s="33"/>
      <c r="C39" s="291"/>
      <c r="D39" s="291"/>
      <c r="E39" s="291"/>
      <c r="F39" s="291"/>
      <c r="G39" s="291"/>
      <c r="H39" s="291"/>
      <c r="I39" s="291"/>
      <c r="J39" s="291"/>
      <c r="K39" s="291"/>
      <c r="L39" s="291"/>
      <c r="M39" s="291"/>
      <c r="N39" s="291"/>
      <c r="O39" s="291"/>
      <c r="P39" s="291"/>
    </row>
    <row r="40" spans="1:16" ht="15.75">
      <c r="A40" s="218"/>
      <c r="B40" s="268"/>
      <c r="C40" s="246" t="s">
        <v>209</v>
      </c>
      <c r="D40" s="246"/>
      <c r="E40" s="246"/>
      <c r="F40" s="246"/>
      <c r="G40" s="246"/>
      <c r="H40" s="246"/>
      <c r="I40" s="246"/>
      <c r="J40" s="246"/>
      <c r="K40" s="246"/>
      <c r="L40" s="246"/>
      <c r="M40" s="246"/>
      <c r="N40" s="246"/>
      <c r="O40" s="246"/>
      <c r="P40" s="246"/>
    </row>
    <row r="41" spans="1:16" ht="45">
      <c r="A41" s="188"/>
      <c r="B41" s="189"/>
      <c r="C41" s="276" t="s">
        <v>217</v>
      </c>
      <c r="D41" s="276" t="s">
        <v>74</v>
      </c>
      <c r="E41" s="276" t="s">
        <v>310</v>
      </c>
      <c r="F41" s="277" t="s">
        <v>81</v>
      </c>
      <c r="G41" s="276" t="s">
        <v>65</v>
      </c>
      <c r="H41" s="276" t="s">
        <v>219</v>
      </c>
      <c r="I41" s="276" t="s">
        <v>83</v>
      </c>
      <c r="J41" s="276" t="s">
        <v>312</v>
      </c>
      <c r="K41" s="276" t="s">
        <v>66</v>
      </c>
      <c r="L41" s="276" t="s">
        <v>220</v>
      </c>
      <c r="M41" s="276" t="s">
        <v>87</v>
      </c>
      <c r="N41" s="276" t="s">
        <v>221</v>
      </c>
      <c r="O41" s="278" t="s">
        <v>79</v>
      </c>
      <c r="P41" s="278" t="s">
        <v>218</v>
      </c>
    </row>
    <row r="42" spans="1:16" ht="6" customHeight="1">
      <c r="A42" s="8"/>
      <c r="B42" s="33"/>
      <c r="C42" s="279"/>
      <c r="D42" s="279"/>
      <c r="E42" s="279"/>
      <c r="F42" s="279"/>
      <c r="G42" s="279"/>
      <c r="H42" s="279"/>
      <c r="I42" s="279"/>
      <c r="J42" s="279"/>
      <c r="K42" s="279"/>
      <c r="L42" s="279"/>
      <c r="M42" s="279"/>
      <c r="N42" s="279"/>
      <c r="O42" s="279"/>
      <c r="P42" s="279"/>
    </row>
    <row r="43" spans="1:16" ht="15" customHeight="1">
      <c r="A43" s="8"/>
      <c r="B43" s="33"/>
      <c r="C43" s="279"/>
      <c r="D43" s="279"/>
      <c r="E43" s="279"/>
      <c r="F43" s="279"/>
      <c r="G43" s="279"/>
      <c r="H43" s="279"/>
      <c r="I43" s="279"/>
      <c r="J43" s="279"/>
      <c r="K43" s="279"/>
      <c r="L43" s="279"/>
      <c r="M43" s="279"/>
      <c r="N43" s="279"/>
      <c r="O43" s="279"/>
      <c r="P43" s="67" t="s">
        <v>15</v>
      </c>
    </row>
    <row r="44" spans="1:256" ht="15">
      <c r="A44" s="8" t="s">
        <v>211</v>
      </c>
      <c r="B44" s="33"/>
      <c r="C44" s="291">
        <v>169222.5</v>
      </c>
      <c r="D44" s="291">
        <v>89686</v>
      </c>
      <c r="E44" s="291">
        <v>1202</v>
      </c>
      <c r="F44" s="291">
        <v>83598.5</v>
      </c>
      <c r="G44" s="291">
        <v>1899</v>
      </c>
      <c r="H44" s="291">
        <v>2031.5</v>
      </c>
      <c r="I44" s="291">
        <v>18696.5</v>
      </c>
      <c r="J44" s="291">
        <v>1692.5</v>
      </c>
      <c r="K44" s="291">
        <v>3683.5</v>
      </c>
      <c r="L44" s="291">
        <v>890.5</v>
      </c>
      <c r="M44" s="291">
        <v>19281</v>
      </c>
      <c r="N44" s="291">
        <v>669</v>
      </c>
      <c r="O44" s="291">
        <v>2511</v>
      </c>
      <c r="P44" s="291">
        <v>1385111</v>
      </c>
      <c r="IV44">
        <f>SUM(C44:IU44)</f>
        <v>1780174.5</v>
      </c>
    </row>
    <row r="45" spans="1:16" ht="15">
      <c r="A45" s="8" t="s">
        <v>61</v>
      </c>
      <c r="B45" s="33"/>
      <c r="C45" s="291">
        <v>12805.5</v>
      </c>
      <c r="D45" s="291">
        <v>10214.5</v>
      </c>
      <c r="E45" s="291">
        <v>104.5</v>
      </c>
      <c r="F45" s="291">
        <v>7248</v>
      </c>
      <c r="G45" s="291">
        <v>151.5</v>
      </c>
      <c r="H45" s="291">
        <v>146</v>
      </c>
      <c r="I45" s="291">
        <v>2403</v>
      </c>
      <c r="J45" s="291">
        <v>132.5</v>
      </c>
      <c r="K45" s="291">
        <v>340</v>
      </c>
      <c r="L45" s="291">
        <v>121.5</v>
      </c>
      <c r="M45" s="291">
        <v>1710</v>
      </c>
      <c r="N45" s="291">
        <v>46</v>
      </c>
      <c r="O45" s="291">
        <v>192</v>
      </c>
      <c r="P45" s="291">
        <v>429340</v>
      </c>
    </row>
    <row r="46" spans="1:16" ht="15">
      <c r="A46" s="8" t="s">
        <v>62</v>
      </c>
      <c r="B46" s="33"/>
      <c r="C46" s="291">
        <v>18579</v>
      </c>
      <c r="D46" s="291">
        <v>1810</v>
      </c>
      <c r="E46" s="291">
        <v>180</v>
      </c>
      <c r="F46" s="291">
        <v>1064.5</v>
      </c>
      <c r="G46" s="291">
        <v>252.5</v>
      </c>
      <c r="H46" s="291">
        <v>336</v>
      </c>
      <c r="I46" s="291">
        <v>20167</v>
      </c>
      <c r="J46" s="291">
        <v>305</v>
      </c>
      <c r="K46" s="291">
        <v>1167</v>
      </c>
      <c r="L46" s="291">
        <v>228</v>
      </c>
      <c r="M46" s="291">
        <v>5952.5</v>
      </c>
      <c r="N46" s="291">
        <v>164.5</v>
      </c>
      <c r="O46" s="291">
        <v>394.5</v>
      </c>
      <c r="P46" s="291">
        <v>414101.5</v>
      </c>
    </row>
    <row r="47" spans="1:16" ht="15">
      <c r="A47" s="8" t="s">
        <v>213</v>
      </c>
      <c r="B47" s="33"/>
      <c r="C47" s="291">
        <v>535668</v>
      </c>
      <c r="D47" s="291">
        <v>4868.5</v>
      </c>
      <c r="E47" s="291">
        <v>2437</v>
      </c>
      <c r="F47" s="291">
        <v>132</v>
      </c>
      <c r="G47" s="291">
        <v>1461.5</v>
      </c>
      <c r="H47" s="291">
        <v>9148</v>
      </c>
      <c r="I47" s="291">
        <v>585.5</v>
      </c>
      <c r="J47" s="291">
        <v>3981.5</v>
      </c>
      <c r="K47" s="291">
        <v>2988.5</v>
      </c>
      <c r="L47" s="291">
        <v>4804</v>
      </c>
      <c r="M47" s="291">
        <v>4092.5</v>
      </c>
      <c r="N47" s="291">
        <v>157320.5</v>
      </c>
      <c r="O47" s="291">
        <v>418</v>
      </c>
      <c r="P47" s="291">
        <v>884294.875</v>
      </c>
    </row>
    <row r="48" spans="1:16" ht="15">
      <c r="A48" s="295" t="s">
        <v>68</v>
      </c>
      <c r="B48" s="33"/>
      <c r="C48" s="291">
        <v>60971</v>
      </c>
      <c r="D48" s="291">
        <v>168</v>
      </c>
      <c r="E48" s="291">
        <v>143.5</v>
      </c>
      <c r="F48" s="291">
        <v>55</v>
      </c>
      <c r="G48" s="291">
        <v>216.5</v>
      </c>
      <c r="H48" s="291">
        <v>1011</v>
      </c>
      <c r="I48" s="291">
        <v>727.5</v>
      </c>
      <c r="J48" s="291">
        <v>332</v>
      </c>
      <c r="K48" s="291">
        <v>508</v>
      </c>
      <c r="L48" s="291">
        <v>218</v>
      </c>
      <c r="M48" s="291">
        <v>79329.5</v>
      </c>
      <c r="N48" s="291">
        <v>277.5</v>
      </c>
      <c r="O48" s="291">
        <v>331.5</v>
      </c>
      <c r="P48" s="291">
        <v>166561.5</v>
      </c>
    </row>
    <row r="49" spans="1:16" ht="15">
      <c r="A49" s="8" t="s">
        <v>307</v>
      </c>
      <c r="B49" s="33"/>
      <c r="C49" s="291">
        <v>66900.5</v>
      </c>
      <c r="D49" s="291">
        <v>741</v>
      </c>
      <c r="E49" s="291">
        <v>634</v>
      </c>
      <c r="F49" s="291">
        <v>141</v>
      </c>
      <c r="G49" s="291">
        <v>738</v>
      </c>
      <c r="H49" s="291">
        <v>485</v>
      </c>
      <c r="I49" s="291">
        <v>435.5</v>
      </c>
      <c r="J49" s="291">
        <v>1793.5</v>
      </c>
      <c r="K49" s="291">
        <v>12748</v>
      </c>
      <c r="L49" s="291">
        <v>483.5</v>
      </c>
      <c r="M49" s="291">
        <v>913</v>
      </c>
      <c r="N49" s="291">
        <v>450.5</v>
      </c>
      <c r="O49" s="291">
        <v>291</v>
      </c>
      <c r="P49" s="291">
        <v>182152.5</v>
      </c>
    </row>
    <row r="50" spans="1:16" ht="15">
      <c r="A50" s="8" t="s">
        <v>71</v>
      </c>
      <c r="B50" s="33"/>
      <c r="C50" s="291">
        <v>74705</v>
      </c>
      <c r="D50" s="291">
        <v>6891.5</v>
      </c>
      <c r="E50" s="291">
        <v>385.5</v>
      </c>
      <c r="F50" s="291">
        <v>2520</v>
      </c>
      <c r="G50" s="291">
        <v>604.5</v>
      </c>
      <c r="H50" s="291">
        <v>1257.5</v>
      </c>
      <c r="I50" s="291">
        <v>110612</v>
      </c>
      <c r="J50" s="291">
        <v>948.5</v>
      </c>
      <c r="K50" s="291">
        <v>3156.5</v>
      </c>
      <c r="L50" s="291">
        <v>590</v>
      </c>
      <c r="M50" s="291">
        <v>18280.5</v>
      </c>
      <c r="N50" s="291">
        <v>366</v>
      </c>
      <c r="O50" s="291">
        <v>2274.5</v>
      </c>
      <c r="P50" s="291">
        <v>739950.5</v>
      </c>
    </row>
    <row r="51" spans="1:16" ht="15">
      <c r="A51" s="8" t="s">
        <v>64</v>
      </c>
      <c r="B51" s="33"/>
      <c r="C51" s="291">
        <v>337181.5</v>
      </c>
      <c r="D51" s="291">
        <v>252</v>
      </c>
      <c r="E51" s="291">
        <v>1758.5</v>
      </c>
      <c r="F51" s="291">
        <v>57.5</v>
      </c>
      <c r="G51" s="291">
        <v>1862.5</v>
      </c>
      <c r="H51" s="291">
        <v>1942</v>
      </c>
      <c r="I51" s="291">
        <v>223</v>
      </c>
      <c r="J51" s="291">
        <v>7459</v>
      </c>
      <c r="K51" s="291">
        <v>15893</v>
      </c>
      <c r="L51" s="291">
        <v>2971</v>
      </c>
      <c r="M51" s="291">
        <v>1084.5</v>
      </c>
      <c r="N51" s="291">
        <v>1814.5</v>
      </c>
      <c r="O51" s="291">
        <v>216</v>
      </c>
      <c r="P51" s="291">
        <v>456569.5</v>
      </c>
    </row>
    <row r="52" spans="1:16" ht="15">
      <c r="A52" s="8" t="s">
        <v>308</v>
      </c>
      <c r="B52" s="33"/>
      <c r="C52" s="291">
        <v>1825302.5</v>
      </c>
      <c r="D52" s="291">
        <v>959</v>
      </c>
      <c r="E52" s="291">
        <v>4313</v>
      </c>
      <c r="F52" s="291">
        <v>60.5</v>
      </c>
      <c r="G52" s="291">
        <v>4628</v>
      </c>
      <c r="H52" s="291">
        <v>32291.5</v>
      </c>
      <c r="I52" s="291">
        <v>1226.5</v>
      </c>
      <c r="J52" s="291">
        <v>18548</v>
      </c>
      <c r="K52" s="291">
        <v>5153</v>
      </c>
      <c r="L52" s="291">
        <v>24879</v>
      </c>
      <c r="M52" s="291">
        <v>14166</v>
      </c>
      <c r="N52" s="291">
        <v>56862</v>
      </c>
      <c r="O52" s="291">
        <v>1009</v>
      </c>
      <c r="P52" s="291">
        <v>2135914.5</v>
      </c>
    </row>
    <row r="53" spans="1:16" ht="15">
      <c r="A53" s="8" t="s">
        <v>78</v>
      </c>
      <c r="B53" s="33"/>
      <c r="C53" s="291">
        <v>24221</v>
      </c>
      <c r="D53" s="291">
        <v>477</v>
      </c>
      <c r="E53" s="291">
        <v>213.5</v>
      </c>
      <c r="F53" s="291">
        <v>160</v>
      </c>
      <c r="G53" s="291">
        <v>247.5</v>
      </c>
      <c r="H53" s="291">
        <v>1549.5</v>
      </c>
      <c r="I53" s="291">
        <v>616</v>
      </c>
      <c r="J53" s="291">
        <v>536.5</v>
      </c>
      <c r="K53" s="291">
        <v>557</v>
      </c>
      <c r="L53" s="291">
        <v>533.5</v>
      </c>
      <c r="M53" s="291">
        <v>2033</v>
      </c>
      <c r="N53" s="291">
        <v>222.5</v>
      </c>
      <c r="O53" s="291">
        <v>7457</v>
      </c>
      <c r="P53" s="291">
        <v>893900.5</v>
      </c>
    </row>
    <row r="54" spans="1:16" ht="15">
      <c r="A54" s="8" t="s">
        <v>85</v>
      </c>
      <c r="B54" s="33"/>
      <c r="C54" s="291">
        <v>1297312.5</v>
      </c>
      <c r="D54" s="291">
        <v>151.5</v>
      </c>
      <c r="E54" s="291">
        <v>4647.5</v>
      </c>
      <c r="F54" s="291">
        <v>43.5</v>
      </c>
      <c r="G54" s="291">
        <v>5350</v>
      </c>
      <c r="H54" s="291">
        <v>8810.500000000007</v>
      </c>
      <c r="I54" s="291">
        <v>207</v>
      </c>
      <c r="J54" s="291">
        <v>19069.5</v>
      </c>
      <c r="K54" s="291">
        <v>5100.5</v>
      </c>
      <c r="L54" s="291">
        <v>45387.5</v>
      </c>
      <c r="M54" s="291">
        <v>1540</v>
      </c>
      <c r="N54" s="291">
        <v>6608.5</v>
      </c>
      <c r="O54" s="291">
        <v>313</v>
      </c>
      <c r="P54" s="291">
        <v>1741107</v>
      </c>
    </row>
    <row r="55" spans="1:16" ht="15">
      <c r="A55" s="8" t="s">
        <v>216</v>
      </c>
      <c r="B55" s="33"/>
      <c r="C55" s="291">
        <v>2132090.5</v>
      </c>
      <c r="D55" s="291">
        <v>85008.5</v>
      </c>
      <c r="E55" s="291">
        <v>13263</v>
      </c>
      <c r="F55" s="291">
        <v>10222.5</v>
      </c>
      <c r="G55" s="291">
        <v>22188</v>
      </c>
      <c r="H55" s="291">
        <v>213156</v>
      </c>
      <c r="I55" s="291">
        <v>65696.5</v>
      </c>
      <c r="J55" s="291">
        <v>30839</v>
      </c>
      <c r="K55" s="291">
        <v>52034</v>
      </c>
      <c r="L55" s="291">
        <v>47881</v>
      </c>
      <c r="M55" s="291">
        <v>349311</v>
      </c>
      <c r="N55" s="291">
        <v>17522.5</v>
      </c>
      <c r="O55" s="291">
        <v>1231273.5</v>
      </c>
      <c r="P55" s="291">
        <v>9097626.58</v>
      </c>
    </row>
    <row r="56" spans="1:16" ht="15">
      <c r="A56" s="8" t="s">
        <v>72</v>
      </c>
      <c r="B56" s="33"/>
      <c r="C56" s="291">
        <v>503555.5</v>
      </c>
      <c r="D56" s="291">
        <v>2094.5</v>
      </c>
      <c r="E56" s="291">
        <v>1769</v>
      </c>
      <c r="F56" s="291">
        <v>387.5</v>
      </c>
      <c r="G56" s="291">
        <v>2691.5</v>
      </c>
      <c r="H56" s="291">
        <v>16539</v>
      </c>
      <c r="I56" s="291">
        <v>3933</v>
      </c>
      <c r="J56" s="291">
        <v>5358.5</v>
      </c>
      <c r="K56" s="291">
        <v>3479.5</v>
      </c>
      <c r="L56" s="291">
        <v>1924.5</v>
      </c>
      <c r="M56" s="291">
        <v>153079</v>
      </c>
      <c r="N56" s="291">
        <v>3932.5</v>
      </c>
      <c r="O56" s="291">
        <v>30113</v>
      </c>
      <c r="P56" s="291">
        <v>1416718.5</v>
      </c>
    </row>
    <row r="57" spans="1:16" ht="15">
      <c r="A57" s="8" t="s">
        <v>73</v>
      </c>
      <c r="B57" s="33"/>
      <c r="C57" s="291">
        <v>55214.99999999994</v>
      </c>
      <c r="D57" s="291">
        <v>7997</v>
      </c>
      <c r="E57" s="291">
        <v>493</v>
      </c>
      <c r="F57" s="291">
        <v>2239.5</v>
      </c>
      <c r="G57" s="291">
        <v>655</v>
      </c>
      <c r="H57" s="291">
        <v>2100.5</v>
      </c>
      <c r="I57" s="291">
        <v>21527</v>
      </c>
      <c r="J57" s="291">
        <v>900.5</v>
      </c>
      <c r="K57" s="291">
        <v>1975</v>
      </c>
      <c r="L57" s="291">
        <v>1666.5</v>
      </c>
      <c r="M57" s="291">
        <v>3565.5</v>
      </c>
      <c r="N57" s="291">
        <v>816.0000000000006</v>
      </c>
      <c r="O57" s="291">
        <v>8498</v>
      </c>
      <c r="P57" s="291">
        <v>2521765.295</v>
      </c>
    </row>
    <row r="58" spans="1:16" ht="15">
      <c r="A58" s="8" t="s">
        <v>217</v>
      </c>
      <c r="B58" s="33"/>
      <c r="C58" s="291">
        <v>11531326.000000002</v>
      </c>
      <c r="D58" s="291">
        <v>94426.50000000009</v>
      </c>
      <c r="E58" s="291">
        <v>889428.499999999</v>
      </c>
      <c r="F58" s="291">
        <v>10542</v>
      </c>
      <c r="G58" s="291">
        <v>1173518.5</v>
      </c>
      <c r="H58" s="291">
        <v>3531260.5</v>
      </c>
      <c r="I58" s="291">
        <v>117099.5</v>
      </c>
      <c r="J58" s="291">
        <v>2407495.5</v>
      </c>
      <c r="K58" s="291">
        <v>787707.000000001</v>
      </c>
      <c r="L58" s="291">
        <v>3471939.5</v>
      </c>
      <c r="M58" s="291">
        <v>437720</v>
      </c>
      <c r="N58" s="291">
        <v>1660607.5</v>
      </c>
      <c r="O58" s="291">
        <v>188472.5</v>
      </c>
      <c r="P58" s="291">
        <v>33415273.5</v>
      </c>
    </row>
    <row r="59" spans="1:16" ht="15">
      <c r="A59" s="8" t="s">
        <v>74</v>
      </c>
      <c r="B59" s="33"/>
      <c r="C59" s="291">
        <v>94426.5</v>
      </c>
      <c r="D59" s="291">
        <v>482425.0000000005</v>
      </c>
      <c r="E59" s="291">
        <v>490</v>
      </c>
      <c r="F59" s="291">
        <v>62481.5</v>
      </c>
      <c r="G59" s="291">
        <v>688.5</v>
      </c>
      <c r="H59" s="291">
        <v>939</v>
      </c>
      <c r="I59" s="291">
        <v>35296</v>
      </c>
      <c r="J59" s="291">
        <v>752</v>
      </c>
      <c r="K59" s="291">
        <v>2734</v>
      </c>
      <c r="L59" s="291">
        <v>575.5</v>
      </c>
      <c r="M59" s="291">
        <v>12796</v>
      </c>
      <c r="N59" s="291">
        <v>1606.5</v>
      </c>
      <c r="O59" s="291">
        <v>1210.5</v>
      </c>
      <c r="P59" s="291">
        <v>907740</v>
      </c>
    </row>
    <row r="60" spans="1:16" ht="15">
      <c r="A60" s="8" t="s">
        <v>75</v>
      </c>
      <c r="B60" s="33"/>
      <c r="C60" s="291">
        <v>889428.5000000006</v>
      </c>
      <c r="D60" s="291">
        <v>490</v>
      </c>
      <c r="E60" s="291">
        <v>287304</v>
      </c>
      <c r="F60" s="291">
        <v>89.5</v>
      </c>
      <c r="G60" s="291">
        <v>14352.5</v>
      </c>
      <c r="H60" s="291">
        <v>10124.5</v>
      </c>
      <c r="I60" s="291">
        <v>414</v>
      </c>
      <c r="J60" s="291">
        <v>350191</v>
      </c>
      <c r="K60" s="291">
        <v>11503</v>
      </c>
      <c r="L60" s="291">
        <v>16770.5</v>
      </c>
      <c r="M60" s="291">
        <v>2014.5</v>
      </c>
      <c r="N60" s="291">
        <v>9856</v>
      </c>
      <c r="O60" s="291">
        <v>830</v>
      </c>
      <c r="P60" s="291">
        <v>1624912</v>
      </c>
    </row>
    <row r="61" spans="1:16" ht="15">
      <c r="A61" s="8" t="s">
        <v>81</v>
      </c>
      <c r="B61" s="33"/>
      <c r="C61" s="291">
        <v>10542</v>
      </c>
      <c r="D61" s="291">
        <v>62481.5</v>
      </c>
      <c r="E61" s="291">
        <v>89.5</v>
      </c>
      <c r="F61" s="291">
        <v>23081</v>
      </c>
      <c r="G61" s="291">
        <v>168.5</v>
      </c>
      <c r="H61" s="291">
        <v>204</v>
      </c>
      <c r="I61" s="291">
        <v>1798.5</v>
      </c>
      <c r="J61" s="291">
        <v>138.5</v>
      </c>
      <c r="K61" s="291">
        <v>402</v>
      </c>
      <c r="L61" s="291">
        <v>81</v>
      </c>
      <c r="M61" s="291">
        <v>1408</v>
      </c>
      <c r="N61" s="291">
        <v>72.5</v>
      </c>
      <c r="O61" s="291">
        <v>237</v>
      </c>
      <c r="P61" s="291">
        <v>208634</v>
      </c>
    </row>
    <row r="62" spans="1:16" ht="15">
      <c r="A62" s="8" t="s">
        <v>65</v>
      </c>
      <c r="B62" s="33"/>
      <c r="C62" s="291">
        <v>1173518.5</v>
      </c>
      <c r="D62" s="291">
        <v>688.5</v>
      </c>
      <c r="E62" s="291">
        <v>14352.5</v>
      </c>
      <c r="F62" s="291">
        <v>168.5</v>
      </c>
      <c r="G62" s="291">
        <v>375240</v>
      </c>
      <c r="H62" s="291">
        <v>11528.5</v>
      </c>
      <c r="I62" s="291">
        <v>802.5</v>
      </c>
      <c r="J62" s="291">
        <v>281366</v>
      </c>
      <c r="K62" s="291">
        <v>270157.5</v>
      </c>
      <c r="L62" s="291">
        <v>18713</v>
      </c>
      <c r="M62" s="291">
        <v>2909</v>
      </c>
      <c r="N62" s="291">
        <v>9740.5</v>
      </c>
      <c r="O62" s="291">
        <v>752</v>
      </c>
      <c r="P62" s="291">
        <v>2202883</v>
      </c>
    </row>
    <row r="63" spans="1:16" ht="15">
      <c r="A63" s="8" t="s">
        <v>76</v>
      </c>
      <c r="B63" s="33"/>
      <c r="C63" s="291">
        <v>3531260.5</v>
      </c>
      <c r="D63" s="291">
        <v>939</v>
      </c>
      <c r="E63" s="291">
        <v>10124.5</v>
      </c>
      <c r="F63" s="291">
        <v>204</v>
      </c>
      <c r="G63" s="291">
        <v>11528.5</v>
      </c>
      <c r="H63" s="291">
        <v>264057</v>
      </c>
      <c r="I63" s="291">
        <v>1183</v>
      </c>
      <c r="J63" s="291">
        <v>41154.50000000005</v>
      </c>
      <c r="K63" s="291">
        <v>13901</v>
      </c>
      <c r="L63" s="291">
        <v>155783.5</v>
      </c>
      <c r="M63" s="291">
        <v>14209</v>
      </c>
      <c r="N63" s="291">
        <v>44212</v>
      </c>
      <c r="O63" s="291">
        <v>8293.5</v>
      </c>
      <c r="P63" s="291">
        <v>4387654</v>
      </c>
    </row>
    <row r="64" spans="1:16" ht="15">
      <c r="A64" s="8" t="s">
        <v>83</v>
      </c>
      <c r="B64" s="33"/>
      <c r="C64" s="291">
        <v>117099.5</v>
      </c>
      <c r="D64" s="291">
        <v>35296</v>
      </c>
      <c r="E64" s="291">
        <v>414</v>
      </c>
      <c r="F64" s="291">
        <v>1798.5</v>
      </c>
      <c r="G64" s="291">
        <v>802.5</v>
      </c>
      <c r="H64" s="291">
        <v>1183</v>
      </c>
      <c r="I64" s="291">
        <v>22245</v>
      </c>
      <c r="J64" s="291">
        <v>812.5</v>
      </c>
      <c r="K64" s="291">
        <v>2366.5</v>
      </c>
      <c r="L64" s="291">
        <v>738.5</v>
      </c>
      <c r="M64" s="291">
        <v>32027</v>
      </c>
      <c r="N64" s="291">
        <v>688</v>
      </c>
      <c r="O64" s="291">
        <v>1139.5</v>
      </c>
      <c r="P64" s="291">
        <v>463666.5</v>
      </c>
    </row>
    <row r="65" spans="1:16" ht="15">
      <c r="A65" s="8" t="s">
        <v>84</v>
      </c>
      <c r="B65" s="33"/>
      <c r="C65" s="291">
        <v>2407495.5</v>
      </c>
      <c r="D65" s="291">
        <v>752</v>
      </c>
      <c r="E65" s="291">
        <v>350191</v>
      </c>
      <c r="F65" s="291">
        <v>138.5</v>
      </c>
      <c r="G65" s="291">
        <v>281366</v>
      </c>
      <c r="H65" s="291">
        <v>41154.5</v>
      </c>
      <c r="I65" s="291">
        <v>812.5</v>
      </c>
      <c r="J65" s="291">
        <v>344519</v>
      </c>
      <c r="K65" s="291">
        <v>190702.5</v>
      </c>
      <c r="L65" s="291">
        <v>63607</v>
      </c>
      <c r="M65" s="291">
        <v>5843.5</v>
      </c>
      <c r="N65" s="291">
        <v>26619</v>
      </c>
      <c r="O65" s="291">
        <v>1654.5</v>
      </c>
      <c r="P65" s="291">
        <v>3806752</v>
      </c>
    </row>
    <row r="66" spans="1:16" ht="15">
      <c r="A66" s="8" t="s">
        <v>66</v>
      </c>
      <c r="B66" s="33"/>
      <c r="C66" s="291">
        <v>787707</v>
      </c>
      <c r="D66" s="291">
        <v>2734</v>
      </c>
      <c r="E66" s="291">
        <v>11503</v>
      </c>
      <c r="F66" s="291">
        <v>402</v>
      </c>
      <c r="G66" s="291">
        <v>270157.5</v>
      </c>
      <c r="H66" s="291">
        <v>13901</v>
      </c>
      <c r="I66" s="291">
        <v>2366.5</v>
      </c>
      <c r="J66" s="291">
        <v>190702.5</v>
      </c>
      <c r="K66" s="291">
        <v>463503</v>
      </c>
      <c r="L66" s="291">
        <v>13717</v>
      </c>
      <c r="M66" s="291">
        <v>6455.5</v>
      </c>
      <c r="N66" s="291">
        <v>7349.5</v>
      </c>
      <c r="O66" s="291">
        <v>1497.5</v>
      </c>
      <c r="P66" s="291">
        <v>1880779.5</v>
      </c>
    </row>
    <row r="67" spans="1:16" ht="15">
      <c r="A67" s="8" t="s">
        <v>77</v>
      </c>
      <c r="B67" s="33"/>
      <c r="C67" s="291">
        <v>3471939.5</v>
      </c>
      <c r="D67" s="291">
        <v>575.5</v>
      </c>
      <c r="E67" s="291">
        <v>16770.5</v>
      </c>
      <c r="F67" s="291">
        <v>81</v>
      </c>
      <c r="G67" s="291">
        <v>18713</v>
      </c>
      <c r="H67" s="291">
        <v>155783.5</v>
      </c>
      <c r="I67" s="291">
        <v>738.5</v>
      </c>
      <c r="J67" s="291">
        <v>63607</v>
      </c>
      <c r="K67" s="291">
        <v>13717</v>
      </c>
      <c r="L67" s="291">
        <v>365119</v>
      </c>
      <c r="M67" s="291">
        <v>3911.5</v>
      </c>
      <c r="N67" s="291">
        <v>47262</v>
      </c>
      <c r="O67" s="291">
        <v>2305</v>
      </c>
      <c r="P67" s="291">
        <v>4293101.5</v>
      </c>
    </row>
    <row r="68" spans="1:16" ht="15">
      <c r="A68" s="8" t="s">
        <v>87</v>
      </c>
      <c r="B68" s="33"/>
      <c r="C68" s="291">
        <v>437720</v>
      </c>
      <c r="D68" s="291">
        <v>12796</v>
      </c>
      <c r="E68" s="291">
        <v>2014.5</v>
      </c>
      <c r="F68" s="291">
        <v>1408</v>
      </c>
      <c r="G68" s="291">
        <v>2909</v>
      </c>
      <c r="H68" s="291">
        <v>14209</v>
      </c>
      <c r="I68" s="291">
        <v>32027</v>
      </c>
      <c r="J68" s="291">
        <v>5843.5</v>
      </c>
      <c r="K68" s="291">
        <v>6455.5</v>
      </c>
      <c r="L68" s="291">
        <v>3911.5</v>
      </c>
      <c r="M68" s="291">
        <v>211359</v>
      </c>
      <c r="N68" s="291">
        <v>3367.5</v>
      </c>
      <c r="O68" s="291">
        <v>16173.5</v>
      </c>
      <c r="P68" s="291">
        <v>1404532</v>
      </c>
    </row>
    <row r="69" spans="1:16" ht="15">
      <c r="A69" s="8" t="s">
        <v>309</v>
      </c>
      <c r="B69" s="33"/>
      <c r="C69" s="291">
        <v>1660607.5</v>
      </c>
      <c r="D69" s="291">
        <v>1606.5</v>
      </c>
      <c r="E69" s="291">
        <v>9856</v>
      </c>
      <c r="F69" s="291">
        <v>72.5</v>
      </c>
      <c r="G69" s="291">
        <v>9740.500000000005</v>
      </c>
      <c r="H69" s="291">
        <v>44212</v>
      </c>
      <c r="I69" s="291">
        <v>688</v>
      </c>
      <c r="J69" s="291">
        <v>26619</v>
      </c>
      <c r="K69" s="291">
        <v>7349.5</v>
      </c>
      <c r="L69" s="291">
        <v>47262</v>
      </c>
      <c r="M69" s="291">
        <v>3367.5</v>
      </c>
      <c r="N69" s="291">
        <v>784469</v>
      </c>
      <c r="O69" s="291">
        <v>1001.5</v>
      </c>
      <c r="P69" s="291">
        <v>2843924</v>
      </c>
    </row>
    <row r="70" spans="1:16" ht="15">
      <c r="A70" s="8" t="s">
        <v>79</v>
      </c>
      <c r="B70" s="33"/>
      <c r="C70" s="291">
        <v>188472.5</v>
      </c>
      <c r="D70" s="291">
        <v>1210.5</v>
      </c>
      <c r="E70" s="291">
        <v>830</v>
      </c>
      <c r="F70" s="291">
        <v>237</v>
      </c>
      <c r="G70" s="291">
        <v>752</v>
      </c>
      <c r="H70" s="291">
        <v>8293.5</v>
      </c>
      <c r="I70" s="291">
        <v>1139.5</v>
      </c>
      <c r="J70" s="291">
        <v>1654.5</v>
      </c>
      <c r="K70" s="291">
        <v>1497.5</v>
      </c>
      <c r="L70" s="291">
        <v>2305</v>
      </c>
      <c r="M70" s="291">
        <v>16173.5</v>
      </c>
      <c r="N70" s="291">
        <v>1001.5</v>
      </c>
      <c r="O70" s="291">
        <v>23970</v>
      </c>
      <c r="P70" s="291">
        <v>1532829</v>
      </c>
    </row>
    <row r="71" spans="1:16" ht="15">
      <c r="A71" s="8" t="s">
        <v>218</v>
      </c>
      <c r="B71" s="33"/>
      <c r="C71" s="291">
        <v>33415273.5</v>
      </c>
      <c r="D71" s="291">
        <v>907740.0000000007</v>
      </c>
      <c r="E71" s="291">
        <v>1624912</v>
      </c>
      <c r="F71" s="291">
        <v>208634</v>
      </c>
      <c r="G71" s="291">
        <v>2202883</v>
      </c>
      <c r="H71" s="291">
        <v>4387654</v>
      </c>
      <c r="I71" s="291">
        <v>463666.5</v>
      </c>
      <c r="J71" s="291">
        <v>3806752</v>
      </c>
      <c r="K71" s="291">
        <v>1880779.5</v>
      </c>
      <c r="L71" s="291">
        <v>4293101.5</v>
      </c>
      <c r="M71" s="291">
        <v>1404532</v>
      </c>
      <c r="N71" s="291">
        <v>2843924</v>
      </c>
      <c r="O71" s="291">
        <v>1532829</v>
      </c>
      <c r="P71" s="291">
        <v>81437794.75</v>
      </c>
    </row>
    <row r="72" spans="1:16" ht="15">
      <c r="A72" s="189"/>
      <c r="B72" s="189"/>
      <c r="C72" s="294"/>
      <c r="D72" s="294"/>
      <c r="E72" s="294"/>
      <c r="F72" s="294"/>
      <c r="G72" s="294"/>
      <c r="H72" s="294"/>
      <c r="I72" s="294"/>
      <c r="J72" s="294"/>
      <c r="K72" s="294"/>
      <c r="L72" s="294"/>
      <c r="M72" s="294"/>
      <c r="N72" s="294"/>
      <c r="O72" s="294"/>
      <c r="P72" s="294"/>
    </row>
    <row r="73" ht="20.25" customHeight="1">
      <c r="A73" s="59" t="s">
        <v>438</v>
      </c>
    </row>
    <row r="74" ht="15">
      <c r="A74" s="143" t="s">
        <v>192</v>
      </c>
    </row>
    <row r="75" ht="15">
      <c r="A75" s="143" t="s">
        <v>549</v>
      </c>
    </row>
    <row r="76" ht="15">
      <c r="A76" s="143" t="s">
        <v>469</v>
      </c>
    </row>
    <row r="77" ht="15">
      <c r="A77" s="143" t="s">
        <v>470</v>
      </c>
    </row>
    <row r="78" ht="15">
      <c r="A78" s="143" t="s">
        <v>222</v>
      </c>
    </row>
    <row r="79" ht="5.25" customHeight="1"/>
  </sheetData>
  <printOptions/>
  <pageMargins left="0.75" right="0.75" top="0.73" bottom="0.7" header="0.5" footer="0.5"/>
  <pageSetup fitToHeight="1" fitToWidth="1" horizontalDpi="300" verticalDpi="300" orientation="portrait" paperSize="9" scale="48" r:id="rId1"/>
  <headerFooter alignWithMargins="0">
    <oddHeader>&amp;R&amp;"Arial,Bold"&amp;16RAIL SERVICES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611"/>
  <sheetViews>
    <sheetView zoomScale="75" zoomScaleNormal="75" workbookViewId="0" topLeftCell="A1">
      <selection activeCell="A1" sqref="A1"/>
    </sheetView>
  </sheetViews>
  <sheetFormatPr defaultColWidth="8.88671875" defaultRowHeight="15"/>
  <cols>
    <col min="1" max="1" width="5.4453125" style="1" customWidth="1"/>
    <col min="2" max="2" width="1.66796875" style="1" customWidth="1"/>
    <col min="3" max="3" width="25.77734375" style="1" customWidth="1"/>
    <col min="4" max="4" width="10.88671875" style="1" customWidth="1"/>
    <col min="5" max="5" width="6.10546875" style="1" customWidth="1"/>
    <col min="6" max="6" width="5.6640625" style="1" customWidth="1"/>
    <col min="7" max="7" width="1.66796875" style="1" customWidth="1"/>
    <col min="8" max="8" width="25.77734375" style="1" customWidth="1"/>
    <col min="9" max="10" width="10.77734375" style="65" customWidth="1"/>
    <col min="11" max="11" width="2.10546875" style="1" customWidth="1"/>
    <col min="12" max="12" width="33.77734375" style="1" customWidth="1"/>
    <col min="13" max="13" width="8.88671875" style="1" customWidth="1"/>
    <col min="14" max="14" width="12.88671875" style="1" customWidth="1"/>
    <col min="15" max="16384" width="8.88671875" style="1" customWidth="1"/>
  </cols>
  <sheetData>
    <row r="1" spans="1:11" s="33" customFormat="1" ht="15.75">
      <c r="A1" s="173" t="s">
        <v>555</v>
      </c>
      <c r="B1" s="174"/>
      <c r="C1" s="193"/>
      <c r="D1" s="193"/>
      <c r="E1" s="193"/>
      <c r="F1" s="193"/>
      <c r="G1" s="193"/>
      <c r="H1" s="193"/>
      <c r="I1" s="78"/>
      <c r="J1" s="78"/>
      <c r="K1" s="193"/>
    </row>
    <row r="2" spans="1:11" s="33" customFormat="1" ht="18">
      <c r="A2" s="174" t="s">
        <v>529</v>
      </c>
      <c r="B2" s="174"/>
      <c r="C2" s="193"/>
      <c r="D2" s="193"/>
      <c r="E2" s="193"/>
      <c r="F2" s="193"/>
      <c r="G2" s="193"/>
      <c r="H2" s="193"/>
      <c r="I2" s="78"/>
      <c r="J2" s="78"/>
      <c r="K2" s="193"/>
    </row>
    <row r="3" spans="1:11" s="32" customFormat="1" ht="15.75">
      <c r="A3" s="220"/>
      <c r="B3" s="220"/>
      <c r="C3" s="220"/>
      <c r="D3" s="220"/>
      <c r="E3" s="220"/>
      <c r="F3" s="220"/>
      <c r="G3" s="220"/>
      <c r="H3" s="220"/>
      <c r="I3" s="220"/>
      <c r="J3" s="223"/>
      <c r="K3" s="223"/>
    </row>
    <row r="4" spans="1:10" ht="3" customHeight="1">
      <c r="A4" s="9"/>
      <c r="B4" s="9"/>
      <c r="C4" s="9"/>
      <c r="D4" s="3"/>
      <c r="E4" s="3"/>
      <c r="F4" s="3"/>
      <c r="G4" s="3"/>
      <c r="H4" s="3"/>
      <c r="I4" s="66"/>
      <c r="J4" s="66"/>
    </row>
    <row r="5" spans="1:10" ht="15">
      <c r="A5" s="8" t="s">
        <v>223</v>
      </c>
      <c r="B5" s="54"/>
      <c r="C5" s="9"/>
      <c r="D5" s="67" t="s">
        <v>15</v>
      </c>
      <c r="E5" s="3"/>
      <c r="F5" s="8" t="s">
        <v>223</v>
      </c>
      <c r="G5" s="3"/>
      <c r="H5" s="3"/>
      <c r="I5" s="67" t="s">
        <v>15</v>
      </c>
      <c r="J5" s="67"/>
    </row>
    <row r="6" spans="1:10" ht="3" customHeight="1">
      <c r="A6" s="54"/>
      <c r="B6" s="54"/>
      <c r="C6" s="9"/>
      <c r="D6" s="3"/>
      <c r="E6" s="3"/>
      <c r="F6" s="3"/>
      <c r="G6" s="3"/>
      <c r="H6" s="3"/>
      <c r="I6" s="67"/>
      <c r="J6" s="67"/>
    </row>
    <row r="7" spans="1:10" ht="15" customHeight="1">
      <c r="A7" s="7">
        <v>1</v>
      </c>
      <c r="B7" s="7"/>
      <c r="C7" t="s">
        <v>334</v>
      </c>
      <c r="D7" s="292">
        <v>27584.344</v>
      </c>
      <c r="E7" s="280"/>
      <c r="F7" s="76">
        <v>51</v>
      </c>
      <c r="G7" s="76"/>
      <c r="H7" s="64" t="s">
        <v>417</v>
      </c>
      <c r="I7" s="292">
        <v>651.348</v>
      </c>
      <c r="J7" s="142"/>
    </row>
    <row r="8" spans="1:10" ht="15" customHeight="1">
      <c r="A8" s="7">
        <v>2</v>
      </c>
      <c r="B8" s="7"/>
      <c r="C8" t="s">
        <v>335</v>
      </c>
      <c r="D8" s="292">
        <v>18661.728</v>
      </c>
      <c r="E8" s="280"/>
      <c r="F8" s="76">
        <v>52</v>
      </c>
      <c r="G8" s="76"/>
      <c r="H8" s="64" t="s">
        <v>359</v>
      </c>
      <c r="I8" s="292">
        <v>645.806</v>
      </c>
      <c r="J8" s="142"/>
    </row>
    <row r="9" spans="1:10" ht="15" customHeight="1">
      <c r="A9" s="7">
        <v>3</v>
      </c>
      <c r="B9" s="7"/>
      <c r="C9" t="s">
        <v>450</v>
      </c>
      <c r="D9" s="292">
        <v>17571.392</v>
      </c>
      <c r="E9" s="280"/>
      <c r="F9" s="76">
        <v>53</v>
      </c>
      <c r="G9" s="76"/>
      <c r="H9" s="64" t="s">
        <v>362</v>
      </c>
      <c r="I9" s="292">
        <v>639.562</v>
      </c>
      <c r="J9" s="142"/>
    </row>
    <row r="10" spans="1:10" ht="15" customHeight="1">
      <c r="A10" s="7">
        <v>4</v>
      </c>
      <c r="B10" s="7"/>
      <c r="C10" t="s">
        <v>336</v>
      </c>
      <c r="D10" s="292">
        <v>4688.36</v>
      </c>
      <c r="E10" s="280"/>
      <c r="F10" s="76">
        <v>54</v>
      </c>
      <c r="G10" s="76"/>
      <c r="H10" s="64" t="s">
        <v>512</v>
      </c>
      <c r="I10" s="292">
        <v>637.917</v>
      </c>
      <c r="J10" s="142"/>
    </row>
    <row r="11" spans="1:10" ht="15" customHeight="1">
      <c r="A11" s="7">
        <v>5</v>
      </c>
      <c r="B11" s="7"/>
      <c r="C11" t="s">
        <v>180</v>
      </c>
      <c r="D11" s="292">
        <v>2568.81</v>
      </c>
      <c r="E11" s="280"/>
      <c r="F11" s="76">
        <v>55</v>
      </c>
      <c r="G11" s="76"/>
      <c r="H11" s="64" t="s">
        <v>398</v>
      </c>
      <c r="I11" s="292">
        <v>630.834</v>
      </c>
      <c r="J11" s="142"/>
    </row>
    <row r="12" spans="1:10" ht="15" customHeight="1">
      <c r="A12" s="7">
        <v>6</v>
      </c>
      <c r="B12" s="7"/>
      <c r="C12" t="s">
        <v>340</v>
      </c>
      <c r="D12" s="292">
        <v>2492.998</v>
      </c>
      <c r="E12" s="280"/>
      <c r="F12" s="76">
        <v>56</v>
      </c>
      <c r="G12" s="76"/>
      <c r="H12" s="64" t="s">
        <v>379</v>
      </c>
      <c r="I12" s="292">
        <v>613.996</v>
      </c>
      <c r="J12" s="142"/>
    </row>
    <row r="13" spans="1:10" ht="15" customHeight="1">
      <c r="A13" s="7">
        <v>7</v>
      </c>
      <c r="B13" s="7"/>
      <c r="C13" t="s">
        <v>87</v>
      </c>
      <c r="D13" s="292">
        <v>2131.928</v>
      </c>
      <c r="E13" s="280"/>
      <c r="F13" s="76">
        <v>57</v>
      </c>
      <c r="G13" s="76"/>
      <c r="H13" s="64" t="s">
        <v>385</v>
      </c>
      <c r="I13" s="292">
        <v>608.794</v>
      </c>
      <c r="J13" s="142"/>
    </row>
    <row r="14" spans="1:10" ht="15" customHeight="1">
      <c r="A14" s="7">
        <v>8</v>
      </c>
      <c r="B14" s="7"/>
      <c r="C14" t="s">
        <v>339</v>
      </c>
      <c r="D14" s="292">
        <v>1926.974</v>
      </c>
      <c r="E14" s="280"/>
      <c r="F14" s="76">
        <v>58</v>
      </c>
      <c r="G14" s="76"/>
      <c r="H14" s="64" t="s">
        <v>391</v>
      </c>
      <c r="I14" s="292">
        <v>598.648</v>
      </c>
      <c r="J14" s="142"/>
    </row>
    <row r="15" spans="1:10" ht="15" customHeight="1">
      <c r="A15" s="7">
        <v>9</v>
      </c>
      <c r="B15" s="7"/>
      <c r="C15" t="s">
        <v>337</v>
      </c>
      <c r="D15" s="292">
        <v>1742.82</v>
      </c>
      <c r="E15" s="280"/>
      <c r="F15" s="76">
        <v>59</v>
      </c>
      <c r="G15" s="76"/>
      <c r="H15" s="64" t="s">
        <v>384</v>
      </c>
      <c r="I15" s="292">
        <v>591.332</v>
      </c>
      <c r="J15" s="142"/>
    </row>
    <row r="16" spans="1:10" ht="15" customHeight="1">
      <c r="A16" s="7">
        <v>10</v>
      </c>
      <c r="B16" s="7"/>
      <c r="C16" t="s">
        <v>341</v>
      </c>
      <c r="D16" s="292">
        <v>1649.09</v>
      </c>
      <c r="E16" s="280"/>
      <c r="F16" s="76">
        <v>60</v>
      </c>
      <c r="G16" s="76"/>
      <c r="H16" s="64" t="s">
        <v>452</v>
      </c>
      <c r="I16" s="292">
        <v>570.266</v>
      </c>
      <c r="J16" s="142"/>
    </row>
    <row r="17" spans="1:10" ht="15" customHeight="1">
      <c r="A17" s="7">
        <v>11</v>
      </c>
      <c r="B17" s="7"/>
      <c r="C17" t="s">
        <v>338</v>
      </c>
      <c r="D17" s="292">
        <v>1636.862</v>
      </c>
      <c r="E17" s="280"/>
      <c r="F17" s="76">
        <v>61</v>
      </c>
      <c r="G17" s="76"/>
      <c r="H17" s="64" t="s">
        <v>363</v>
      </c>
      <c r="I17" s="292">
        <v>566.002</v>
      </c>
      <c r="J17" s="142"/>
    </row>
    <row r="18" spans="1:10" ht="15" customHeight="1">
      <c r="A18" s="7">
        <v>12</v>
      </c>
      <c r="B18" s="7"/>
      <c r="C18" t="s">
        <v>345</v>
      </c>
      <c r="D18" s="292">
        <v>1536.45</v>
      </c>
      <c r="E18" s="280"/>
      <c r="F18" s="76">
        <v>62</v>
      </c>
      <c r="G18" s="76"/>
      <c r="H18" s="64" t="s">
        <v>383</v>
      </c>
      <c r="I18" s="292">
        <v>560.646</v>
      </c>
      <c r="J18" s="142"/>
    </row>
    <row r="19" spans="1:10" ht="15" customHeight="1">
      <c r="A19" s="7">
        <v>13</v>
      </c>
      <c r="B19" s="7"/>
      <c r="C19" t="s">
        <v>347</v>
      </c>
      <c r="D19" s="292">
        <v>1520.788</v>
      </c>
      <c r="E19" s="280"/>
      <c r="F19" s="76">
        <v>63</v>
      </c>
      <c r="G19" s="76"/>
      <c r="H19" s="64" t="s">
        <v>401</v>
      </c>
      <c r="I19" s="292">
        <v>546.34</v>
      </c>
      <c r="J19" s="142"/>
    </row>
    <row r="20" spans="1:10" ht="15" customHeight="1">
      <c r="A20" s="7">
        <v>14</v>
      </c>
      <c r="B20" s="7"/>
      <c r="C20" t="s">
        <v>348</v>
      </c>
      <c r="D20" s="292">
        <v>1466.06</v>
      </c>
      <c r="E20" s="280"/>
      <c r="F20" s="76">
        <v>64</v>
      </c>
      <c r="G20" s="76"/>
      <c r="H20" s="64" t="s">
        <v>406</v>
      </c>
      <c r="I20" s="292">
        <v>530.768</v>
      </c>
      <c r="J20" s="142"/>
    </row>
    <row r="21" spans="1:10" ht="15" customHeight="1">
      <c r="A21" s="7">
        <v>15</v>
      </c>
      <c r="B21" s="7"/>
      <c r="C21" t="s">
        <v>349</v>
      </c>
      <c r="D21" s="292">
        <v>1209.466</v>
      </c>
      <c r="E21" s="280"/>
      <c r="F21" s="76">
        <v>65</v>
      </c>
      <c r="G21" s="76"/>
      <c r="H21" s="64" t="s">
        <v>390</v>
      </c>
      <c r="I21" s="292">
        <v>520.932</v>
      </c>
      <c r="J21" s="142"/>
    </row>
    <row r="22" spans="1:10" ht="15" customHeight="1">
      <c r="A22" s="7">
        <v>16</v>
      </c>
      <c r="B22" s="7"/>
      <c r="C22" t="s">
        <v>342</v>
      </c>
      <c r="D22" s="292">
        <v>1187.218</v>
      </c>
      <c r="E22" s="280"/>
      <c r="F22" s="76">
        <v>66</v>
      </c>
      <c r="G22" s="76"/>
      <c r="H22" s="64" t="s">
        <v>412</v>
      </c>
      <c r="I22" s="292">
        <v>517.034</v>
      </c>
      <c r="J22" s="142"/>
    </row>
    <row r="23" spans="1:10" ht="15" customHeight="1">
      <c r="A23" s="7">
        <v>17</v>
      </c>
      <c r="B23" s="7"/>
      <c r="C23" t="s">
        <v>350</v>
      </c>
      <c r="D23" s="292">
        <v>1164.87</v>
      </c>
      <c r="E23" s="280"/>
      <c r="F23" s="76">
        <v>67</v>
      </c>
      <c r="G23" s="76"/>
      <c r="H23" s="64" t="s">
        <v>389</v>
      </c>
      <c r="I23" s="292">
        <v>516.094</v>
      </c>
      <c r="J23" s="142"/>
    </row>
    <row r="24" spans="1:10" ht="15" customHeight="1">
      <c r="A24" s="7">
        <v>18</v>
      </c>
      <c r="B24" s="7"/>
      <c r="C24" t="s">
        <v>354</v>
      </c>
      <c r="D24" s="292">
        <v>1155.488</v>
      </c>
      <c r="E24" s="280"/>
      <c r="F24" s="76">
        <v>68</v>
      </c>
      <c r="G24" s="76"/>
      <c r="H24" s="64" t="s">
        <v>346</v>
      </c>
      <c r="I24" s="292">
        <v>510.91</v>
      </c>
      <c r="J24" s="142"/>
    </row>
    <row r="25" spans="1:10" ht="15" customHeight="1">
      <c r="A25" s="7">
        <v>19</v>
      </c>
      <c r="B25" s="7"/>
      <c r="C25" t="s">
        <v>451</v>
      </c>
      <c r="D25" s="292">
        <v>1153.074</v>
      </c>
      <c r="E25" s="280"/>
      <c r="F25" s="76">
        <v>69</v>
      </c>
      <c r="G25" s="76"/>
      <c r="H25" s="64" t="s">
        <v>392</v>
      </c>
      <c r="I25" s="292">
        <v>505.078</v>
      </c>
      <c r="J25" s="142"/>
    </row>
    <row r="26" spans="1:10" ht="15" customHeight="1">
      <c r="A26" s="7">
        <v>20</v>
      </c>
      <c r="B26" s="7"/>
      <c r="C26" t="s">
        <v>351</v>
      </c>
      <c r="D26" s="292">
        <v>1135.31</v>
      </c>
      <c r="E26" s="280"/>
      <c r="F26" s="76">
        <v>70</v>
      </c>
      <c r="G26" s="76"/>
      <c r="H26" s="64" t="s">
        <v>388</v>
      </c>
      <c r="I26" s="292">
        <v>496.926</v>
      </c>
      <c r="J26" s="142"/>
    </row>
    <row r="27" spans="1:10" ht="15" customHeight="1">
      <c r="A27" s="7">
        <v>21</v>
      </c>
      <c r="B27" s="7"/>
      <c r="C27" t="s">
        <v>343</v>
      </c>
      <c r="D27" s="292">
        <v>1121.618</v>
      </c>
      <c r="E27" s="280"/>
      <c r="F27" s="76">
        <v>71</v>
      </c>
      <c r="G27" s="76"/>
      <c r="H27" s="64" t="s">
        <v>413</v>
      </c>
      <c r="I27" s="292">
        <v>487.972</v>
      </c>
      <c r="J27" s="142"/>
    </row>
    <row r="28" spans="1:10" ht="15" customHeight="1">
      <c r="A28" s="7">
        <v>22</v>
      </c>
      <c r="B28" s="7"/>
      <c r="C28" t="s">
        <v>357</v>
      </c>
      <c r="D28" s="292">
        <v>1092.844</v>
      </c>
      <c r="E28" s="280"/>
      <c r="F28" s="76">
        <v>72</v>
      </c>
      <c r="G28" s="76"/>
      <c r="H28" s="64" t="s">
        <v>405</v>
      </c>
      <c r="I28" s="292">
        <v>467.978</v>
      </c>
      <c r="J28" s="142"/>
    </row>
    <row r="29" spans="1:10" ht="15" customHeight="1">
      <c r="A29" s="7">
        <v>23</v>
      </c>
      <c r="B29" s="7"/>
      <c r="C29" t="s">
        <v>356</v>
      </c>
      <c r="D29" s="292">
        <v>1066.052</v>
      </c>
      <c r="E29" s="280"/>
      <c r="F29" s="76">
        <v>73</v>
      </c>
      <c r="G29" s="76"/>
      <c r="H29" s="64" t="s">
        <v>394</v>
      </c>
      <c r="I29" s="292">
        <v>466.996</v>
      </c>
      <c r="J29" s="142"/>
    </row>
    <row r="30" spans="1:10" ht="15" customHeight="1">
      <c r="A30" s="7">
        <v>24</v>
      </c>
      <c r="B30" s="7"/>
      <c r="C30" t="s">
        <v>352</v>
      </c>
      <c r="D30" s="292">
        <v>1043.712</v>
      </c>
      <c r="E30" s="280"/>
      <c r="F30" s="76">
        <v>74</v>
      </c>
      <c r="G30" s="76"/>
      <c r="H30" s="64" t="s">
        <v>458</v>
      </c>
      <c r="I30" s="292">
        <v>466.864</v>
      </c>
      <c r="J30" s="142"/>
    </row>
    <row r="31" spans="1:10" ht="15" customHeight="1">
      <c r="A31" s="7">
        <v>25</v>
      </c>
      <c r="B31" s="7"/>
      <c r="C31" t="s">
        <v>355</v>
      </c>
      <c r="D31" s="292">
        <v>1037.814</v>
      </c>
      <c r="E31" s="280"/>
      <c r="F31" s="76">
        <v>75</v>
      </c>
      <c r="G31" s="76"/>
      <c r="H31" s="64" t="s">
        <v>453</v>
      </c>
      <c r="I31" s="292">
        <v>466.584</v>
      </c>
      <c r="J31" s="142"/>
    </row>
    <row r="32" spans="1:10" ht="15" customHeight="1">
      <c r="A32" s="7">
        <v>26</v>
      </c>
      <c r="B32" s="7"/>
      <c r="C32" t="s">
        <v>372</v>
      </c>
      <c r="D32" s="292">
        <v>1034.346</v>
      </c>
      <c r="E32" s="60"/>
      <c r="F32" s="76">
        <v>76</v>
      </c>
      <c r="G32" s="76"/>
      <c r="H32" s="64" t="s">
        <v>396</v>
      </c>
      <c r="I32" s="292">
        <v>463.284</v>
      </c>
      <c r="J32" s="142"/>
    </row>
    <row r="33" spans="1:10" ht="15" customHeight="1">
      <c r="A33" s="7">
        <v>27</v>
      </c>
      <c r="B33" s="7"/>
      <c r="C33" t="s">
        <v>344</v>
      </c>
      <c r="D33" s="292">
        <v>993.138</v>
      </c>
      <c r="E33" s="280"/>
      <c r="F33" s="76">
        <v>77</v>
      </c>
      <c r="G33" s="76"/>
      <c r="H33" s="64" t="s">
        <v>382</v>
      </c>
      <c r="I33" s="292">
        <v>458.34</v>
      </c>
      <c r="J33" s="142"/>
    </row>
    <row r="34" spans="1:10" ht="15" customHeight="1">
      <c r="A34" s="7">
        <v>28</v>
      </c>
      <c r="B34" s="7"/>
      <c r="C34" t="s">
        <v>361</v>
      </c>
      <c r="D34" s="292">
        <v>955.608</v>
      </c>
      <c r="E34" s="280"/>
      <c r="F34" s="76">
        <v>78</v>
      </c>
      <c r="G34" s="76"/>
      <c r="H34" s="64" t="s">
        <v>454</v>
      </c>
      <c r="I34" s="292">
        <v>452.012</v>
      </c>
      <c r="J34" s="142"/>
    </row>
    <row r="35" spans="1:10" ht="15" customHeight="1">
      <c r="A35" s="7">
        <v>29</v>
      </c>
      <c r="B35" s="7"/>
      <c r="C35" t="s">
        <v>365</v>
      </c>
      <c r="D35" s="292">
        <v>950.068</v>
      </c>
      <c r="E35" s="280"/>
      <c r="F35" s="76">
        <v>79</v>
      </c>
      <c r="G35" s="76"/>
      <c r="H35" s="64" t="s">
        <v>403</v>
      </c>
      <c r="I35" s="292">
        <v>448.172</v>
      </c>
      <c r="J35" s="142"/>
    </row>
    <row r="36" spans="1:10" ht="15" customHeight="1">
      <c r="A36" s="7">
        <v>30</v>
      </c>
      <c r="B36" s="7"/>
      <c r="C36" t="s">
        <v>364</v>
      </c>
      <c r="D36" s="292">
        <v>925.332</v>
      </c>
      <c r="E36" s="60"/>
      <c r="F36" s="76">
        <v>80</v>
      </c>
      <c r="G36" s="76"/>
      <c r="H36" s="64" t="s">
        <v>456</v>
      </c>
      <c r="I36" s="292">
        <v>447.794</v>
      </c>
      <c r="J36" s="142"/>
    </row>
    <row r="37" spans="1:10" ht="15" customHeight="1">
      <c r="A37" s="7">
        <v>31</v>
      </c>
      <c r="B37" s="7"/>
      <c r="C37" t="s">
        <v>353</v>
      </c>
      <c r="D37" s="292">
        <v>923.236</v>
      </c>
      <c r="E37" s="280"/>
      <c r="F37" s="76">
        <v>81</v>
      </c>
      <c r="G37" s="76"/>
      <c r="H37" s="64" t="s">
        <v>411</v>
      </c>
      <c r="I37" s="292">
        <v>445.768</v>
      </c>
      <c r="J37" s="142"/>
    </row>
    <row r="38" spans="1:10" ht="15" customHeight="1">
      <c r="A38" s="7">
        <v>32</v>
      </c>
      <c r="B38" s="7"/>
      <c r="C38" t="s">
        <v>360</v>
      </c>
      <c r="D38" s="292">
        <v>918.45</v>
      </c>
      <c r="E38" s="280"/>
      <c r="F38" s="76">
        <v>82</v>
      </c>
      <c r="G38" s="76"/>
      <c r="H38" s="64" t="s">
        <v>397</v>
      </c>
      <c r="I38" s="292">
        <v>441.012</v>
      </c>
      <c r="J38" s="142"/>
    </row>
    <row r="39" spans="1:10" ht="15" customHeight="1">
      <c r="A39" s="7">
        <v>33</v>
      </c>
      <c r="B39" s="7"/>
      <c r="C39" t="s">
        <v>381</v>
      </c>
      <c r="D39" s="292">
        <v>911.784</v>
      </c>
      <c r="E39" s="60"/>
      <c r="F39" s="76">
        <v>83</v>
      </c>
      <c r="G39" s="76"/>
      <c r="H39" s="64" t="s">
        <v>395</v>
      </c>
      <c r="I39" s="292">
        <v>434.718</v>
      </c>
      <c r="J39" s="142"/>
    </row>
    <row r="40" spans="1:10" ht="15" customHeight="1">
      <c r="A40" s="7">
        <v>34</v>
      </c>
      <c r="B40" s="7"/>
      <c r="C40" t="s">
        <v>368</v>
      </c>
      <c r="D40" s="292">
        <v>886.308</v>
      </c>
      <c r="E40" s="280"/>
      <c r="F40" s="76">
        <v>84</v>
      </c>
      <c r="G40" s="76"/>
      <c r="H40" s="64" t="s">
        <v>407</v>
      </c>
      <c r="I40" s="292">
        <v>434.244</v>
      </c>
      <c r="J40" s="142"/>
    </row>
    <row r="41" spans="1:10" ht="15" customHeight="1">
      <c r="A41" s="7">
        <v>35</v>
      </c>
      <c r="B41" s="7"/>
      <c r="C41" t="s">
        <v>367</v>
      </c>
      <c r="D41" s="292">
        <v>855.93</v>
      </c>
      <c r="E41" s="280"/>
      <c r="F41" s="76">
        <v>85</v>
      </c>
      <c r="G41" s="76"/>
      <c r="H41" s="64" t="s">
        <v>409</v>
      </c>
      <c r="I41" s="292">
        <v>431.452</v>
      </c>
      <c r="J41" s="142"/>
    </row>
    <row r="42" spans="1:10" ht="15" customHeight="1">
      <c r="A42" s="7">
        <v>36</v>
      </c>
      <c r="B42" s="7"/>
      <c r="C42" t="s">
        <v>386</v>
      </c>
      <c r="D42" s="292">
        <v>844.846</v>
      </c>
      <c r="E42" s="280"/>
      <c r="F42" s="76">
        <v>86</v>
      </c>
      <c r="G42" s="76"/>
      <c r="H42" s="64" t="s">
        <v>416</v>
      </c>
      <c r="I42" s="292">
        <v>410.23</v>
      </c>
      <c r="J42" s="142"/>
    </row>
    <row r="43" spans="1:10" ht="15" customHeight="1">
      <c r="A43" s="7">
        <v>37</v>
      </c>
      <c r="B43" s="7"/>
      <c r="C43" t="s">
        <v>358</v>
      </c>
      <c r="D43" s="292">
        <v>834.726</v>
      </c>
      <c r="E43" s="280"/>
      <c r="F43" s="76">
        <v>87</v>
      </c>
      <c r="G43" s="76"/>
      <c r="H43" s="64" t="s">
        <v>393</v>
      </c>
      <c r="I43" s="292">
        <v>410.162</v>
      </c>
      <c r="J43" s="142"/>
    </row>
    <row r="44" spans="1:10" ht="15" customHeight="1">
      <c r="A44" s="7">
        <v>38</v>
      </c>
      <c r="B44" s="7"/>
      <c r="C44" t="s">
        <v>371</v>
      </c>
      <c r="D44" s="292">
        <v>814.406</v>
      </c>
      <c r="E44" s="60"/>
      <c r="F44" s="76">
        <v>88</v>
      </c>
      <c r="G44" s="76"/>
      <c r="H44" s="64" t="s">
        <v>457</v>
      </c>
      <c r="I44" s="292">
        <v>407.232</v>
      </c>
      <c r="J44" s="142"/>
    </row>
    <row r="45" spans="1:10" ht="15" customHeight="1">
      <c r="A45" s="7">
        <v>39</v>
      </c>
      <c r="B45" s="7"/>
      <c r="C45" t="s">
        <v>375</v>
      </c>
      <c r="D45" s="292">
        <v>812.24</v>
      </c>
      <c r="E45" s="280"/>
      <c r="F45" s="76">
        <v>89</v>
      </c>
      <c r="G45" s="76"/>
      <c r="H45" s="64" t="s">
        <v>511</v>
      </c>
      <c r="I45" s="292">
        <v>406.474</v>
      </c>
      <c r="J45" s="142"/>
    </row>
    <row r="46" spans="1:10" ht="15" customHeight="1">
      <c r="A46" s="7">
        <v>40</v>
      </c>
      <c r="B46" s="7"/>
      <c r="C46" t="s">
        <v>374</v>
      </c>
      <c r="D46" s="292">
        <v>784.936</v>
      </c>
      <c r="E46" s="280"/>
      <c r="F46" s="76">
        <v>90</v>
      </c>
      <c r="G46" s="76"/>
      <c r="H46" s="64" t="s">
        <v>404</v>
      </c>
      <c r="I46" s="292">
        <v>399.888</v>
      </c>
      <c r="J46" s="142"/>
    </row>
    <row r="47" spans="1:10" ht="15" customHeight="1">
      <c r="A47" s="7">
        <v>41</v>
      </c>
      <c r="B47" s="7"/>
      <c r="C47" t="s">
        <v>546</v>
      </c>
      <c r="D47" s="292">
        <v>766.8</v>
      </c>
      <c r="E47" s="68"/>
      <c r="F47" s="76">
        <v>91</v>
      </c>
      <c r="G47" s="76"/>
      <c r="H47" s="64" t="s">
        <v>415</v>
      </c>
      <c r="I47" s="292">
        <v>399.472</v>
      </c>
      <c r="J47" s="142"/>
    </row>
    <row r="48" spans="1:10" ht="15" customHeight="1">
      <c r="A48" s="7">
        <v>42</v>
      </c>
      <c r="B48" s="7"/>
      <c r="C48" t="s">
        <v>377</v>
      </c>
      <c r="D48" s="292">
        <v>762.514</v>
      </c>
      <c r="E48" s="280"/>
      <c r="F48" s="76">
        <v>92</v>
      </c>
      <c r="G48" s="76"/>
      <c r="H48" s="64" t="s">
        <v>400</v>
      </c>
      <c r="I48" s="292">
        <v>396.074</v>
      </c>
      <c r="J48" s="142"/>
    </row>
    <row r="49" spans="1:10" ht="15" customHeight="1">
      <c r="A49" s="7">
        <v>43</v>
      </c>
      <c r="B49" s="7"/>
      <c r="C49" t="s">
        <v>370</v>
      </c>
      <c r="D49" s="292">
        <v>758.362</v>
      </c>
      <c r="E49" s="280"/>
      <c r="F49" s="76">
        <v>93</v>
      </c>
      <c r="G49" s="76"/>
      <c r="H49" s="64" t="s">
        <v>410</v>
      </c>
      <c r="I49" s="292">
        <v>389.436</v>
      </c>
      <c r="J49" s="142"/>
    </row>
    <row r="50" spans="1:10" ht="15" customHeight="1">
      <c r="A50" s="7">
        <v>44</v>
      </c>
      <c r="B50" s="7"/>
      <c r="C50" t="s">
        <v>366</v>
      </c>
      <c r="D50" s="292">
        <v>710.212</v>
      </c>
      <c r="E50" s="280"/>
      <c r="F50" s="76">
        <v>94</v>
      </c>
      <c r="G50" s="76"/>
      <c r="H50" s="64" t="s">
        <v>455</v>
      </c>
      <c r="I50" s="292">
        <v>386.164</v>
      </c>
      <c r="J50" s="142"/>
    </row>
    <row r="51" spans="1:10" ht="15" customHeight="1">
      <c r="A51" s="7">
        <v>45</v>
      </c>
      <c r="B51" s="7"/>
      <c r="C51" t="s">
        <v>376</v>
      </c>
      <c r="D51" s="292">
        <v>709.62</v>
      </c>
      <c r="E51" s="280"/>
      <c r="F51" s="76">
        <v>95</v>
      </c>
      <c r="G51" s="76"/>
      <c r="H51" s="64" t="s">
        <v>513</v>
      </c>
      <c r="I51" s="292">
        <v>385.274</v>
      </c>
      <c r="J51" s="142"/>
    </row>
    <row r="52" spans="1:10" ht="15" customHeight="1">
      <c r="A52" s="7">
        <v>46</v>
      </c>
      <c r="B52" s="7"/>
      <c r="C52" t="s">
        <v>378</v>
      </c>
      <c r="D52" s="292">
        <v>697.136</v>
      </c>
      <c r="E52" s="280"/>
      <c r="F52" s="76">
        <v>96</v>
      </c>
      <c r="G52" s="76"/>
      <c r="H52" s="64" t="s">
        <v>402</v>
      </c>
      <c r="I52" s="292">
        <v>365.922</v>
      </c>
      <c r="J52" s="142"/>
    </row>
    <row r="53" spans="1:10" ht="15" customHeight="1">
      <c r="A53" s="7">
        <v>47</v>
      </c>
      <c r="B53" s="7"/>
      <c r="C53" t="s">
        <v>380</v>
      </c>
      <c r="D53" s="292">
        <v>691.842</v>
      </c>
      <c r="E53" s="280"/>
      <c r="F53" s="76">
        <v>97</v>
      </c>
      <c r="G53" s="76"/>
      <c r="H53" s="64" t="s">
        <v>408</v>
      </c>
      <c r="I53" s="292">
        <v>345.162</v>
      </c>
      <c r="J53" s="142"/>
    </row>
    <row r="54" spans="1:10" ht="15" customHeight="1">
      <c r="A54" s="7">
        <v>48</v>
      </c>
      <c r="B54" s="7"/>
      <c r="C54" t="s">
        <v>373</v>
      </c>
      <c r="D54" s="292">
        <v>687.53</v>
      </c>
      <c r="E54" s="69"/>
      <c r="F54" s="76">
        <v>98</v>
      </c>
      <c r="G54" s="76"/>
      <c r="H54" s="64" t="s">
        <v>414</v>
      </c>
      <c r="I54" s="292">
        <v>339.094</v>
      </c>
      <c r="J54" s="142"/>
    </row>
    <row r="55" spans="1:10" ht="15" customHeight="1">
      <c r="A55" s="7">
        <v>49</v>
      </c>
      <c r="B55" s="7"/>
      <c r="C55" t="s">
        <v>387</v>
      </c>
      <c r="D55" s="292">
        <v>683.058</v>
      </c>
      <c r="E55" s="280"/>
      <c r="F55" s="76">
        <v>99</v>
      </c>
      <c r="G55" s="76"/>
      <c r="H55" s="280" t="s">
        <v>554</v>
      </c>
      <c r="I55" s="292">
        <v>335.664</v>
      </c>
      <c r="J55" s="142"/>
    </row>
    <row r="56" spans="1:10" ht="15" customHeight="1">
      <c r="A56" s="7">
        <v>50</v>
      </c>
      <c r="B56" s="7"/>
      <c r="C56" t="s">
        <v>369</v>
      </c>
      <c r="D56" s="292">
        <v>680.408</v>
      </c>
      <c r="E56" s="280"/>
      <c r="F56" s="76">
        <v>100</v>
      </c>
      <c r="G56" s="76"/>
      <c r="H56" s="280" t="s">
        <v>399</v>
      </c>
      <c r="I56" s="292">
        <v>334.626</v>
      </c>
      <c r="J56" s="142"/>
    </row>
    <row r="57" spans="1:14" ht="15" customHeight="1">
      <c r="A57" s="8"/>
      <c r="B57" s="8"/>
      <c r="C57" s="3"/>
      <c r="D57" s="37"/>
      <c r="E57" s="37"/>
      <c r="F57" s="37"/>
      <c r="G57" s="37"/>
      <c r="H57" s="37"/>
      <c r="I57" s="37"/>
      <c r="J57" s="37"/>
      <c r="M57"/>
      <c r="N57"/>
    </row>
    <row r="58" spans="1:14" ht="6" customHeight="1">
      <c r="A58" s="170"/>
      <c r="B58" s="170"/>
      <c r="C58" s="170"/>
      <c r="D58" s="228"/>
      <c r="E58" s="171"/>
      <c r="F58" s="171"/>
      <c r="G58" s="171"/>
      <c r="H58" s="171"/>
      <c r="I58" s="171"/>
      <c r="J58" s="55"/>
      <c r="K58" s="55"/>
      <c r="L58" s="55"/>
      <c r="M58" s="55"/>
      <c r="N58"/>
    </row>
    <row r="59" spans="1:10" ht="18" customHeight="1">
      <c r="A59" s="3" t="s">
        <v>438</v>
      </c>
      <c r="B59" s="3"/>
      <c r="C59" s="3"/>
      <c r="D59" s="3"/>
      <c r="E59" s="3"/>
      <c r="F59" s="3"/>
      <c r="G59" s="3"/>
      <c r="H59" s="3"/>
      <c r="I59" s="66"/>
      <c r="J59" s="66"/>
    </row>
    <row r="60" spans="1:10" ht="12.75">
      <c r="A60" s="3" t="s">
        <v>421</v>
      </c>
      <c r="B60" s="3"/>
      <c r="C60" s="3"/>
      <c r="D60" s="3"/>
      <c r="E60" s="3"/>
      <c r="F60" s="3"/>
      <c r="G60" s="3"/>
      <c r="H60" s="3"/>
      <c r="I60" s="3"/>
      <c r="J60" s="3"/>
    </row>
    <row r="61" spans="1:10" ht="12.75">
      <c r="A61" s="3" t="s">
        <v>422</v>
      </c>
      <c r="B61" s="3"/>
      <c r="C61" s="3"/>
      <c r="D61" s="3"/>
      <c r="E61" s="3"/>
      <c r="F61" s="3"/>
      <c r="G61" s="3"/>
      <c r="H61" s="3"/>
      <c r="I61" s="3"/>
      <c r="J61" s="3"/>
    </row>
    <row r="62" spans="1:10" ht="12.75">
      <c r="A62" s="3" t="s">
        <v>418</v>
      </c>
      <c r="B62" s="3"/>
      <c r="C62" s="3"/>
      <c r="D62" s="3"/>
      <c r="E62" s="3"/>
      <c r="F62" s="3"/>
      <c r="G62" s="3"/>
      <c r="H62" s="3"/>
      <c r="I62" s="3"/>
      <c r="J62" s="3"/>
    </row>
    <row r="63" spans="1:10" ht="12.75">
      <c r="A63" s="3" t="s">
        <v>551</v>
      </c>
      <c r="B63" s="3"/>
      <c r="C63" s="3"/>
      <c r="D63" s="3"/>
      <c r="E63" s="3"/>
      <c r="F63" s="3"/>
      <c r="G63" s="3"/>
      <c r="H63" s="3"/>
      <c r="I63" s="3"/>
      <c r="J63" s="3"/>
    </row>
    <row r="64" spans="1:10" ht="12.75">
      <c r="A64" s="3" t="s">
        <v>471</v>
      </c>
      <c r="B64" s="3"/>
      <c r="C64" s="3"/>
      <c r="D64" s="3"/>
      <c r="E64" s="3"/>
      <c r="F64" s="3"/>
      <c r="G64" s="3"/>
      <c r="H64" s="3"/>
      <c r="I64" s="3"/>
      <c r="J64" s="3"/>
    </row>
    <row r="65" spans="1:10" ht="12.75">
      <c r="A65" s="3" t="s">
        <v>550</v>
      </c>
      <c r="B65" s="3"/>
      <c r="C65" s="3"/>
      <c r="D65" s="3"/>
      <c r="E65" s="3"/>
      <c r="F65" s="3"/>
      <c r="G65" s="3"/>
      <c r="H65" s="3"/>
      <c r="I65" s="3"/>
      <c r="J65" s="3"/>
    </row>
    <row r="66" spans="1:10" ht="12.75">
      <c r="A66" s="3" t="s">
        <v>224</v>
      </c>
      <c r="B66" s="3"/>
      <c r="C66" s="3"/>
      <c r="D66" s="3"/>
      <c r="E66" s="3"/>
      <c r="F66" s="3"/>
      <c r="G66" s="3"/>
      <c r="H66" s="3"/>
      <c r="I66" s="3"/>
      <c r="J66" s="3"/>
    </row>
    <row r="67" spans="1:10" ht="12.75">
      <c r="A67" s="3" t="s">
        <v>225</v>
      </c>
      <c r="B67" s="3"/>
      <c r="C67" s="3"/>
      <c r="D67" s="3"/>
      <c r="E67" s="3"/>
      <c r="F67" s="3"/>
      <c r="G67" s="3"/>
      <c r="H67" s="3"/>
      <c r="I67" s="3"/>
      <c r="J67" s="3"/>
    </row>
    <row r="68" spans="1:10" ht="13.5" customHeight="1">
      <c r="A68" s="3" t="s">
        <v>419</v>
      </c>
      <c r="B68" s="3"/>
      <c r="C68" s="3"/>
      <c r="D68" s="3"/>
      <c r="E68" s="3"/>
      <c r="F68" s="3"/>
      <c r="G68" s="3"/>
      <c r="H68" s="3"/>
      <c r="I68" s="3"/>
      <c r="J68" s="3"/>
    </row>
    <row r="69" spans="1:10" ht="13.5" customHeight="1">
      <c r="A69" s="3" t="s">
        <v>420</v>
      </c>
      <c r="B69" s="3"/>
      <c r="C69" s="3"/>
      <c r="D69" s="3"/>
      <c r="E69" s="3"/>
      <c r="F69" s="3"/>
      <c r="G69" s="3"/>
      <c r="H69" s="3"/>
      <c r="I69" s="3"/>
      <c r="J69" s="3"/>
    </row>
    <row r="70" spans="1:10" ht="15" customHeight="1">
      <c r="A70" s="3" t="s">
        <v>472</v>
      </c>
      <c r="B70" s="3"/>
      <c r="C70" s="3"/>
      <c r="D70" s="3"/>
      <c r="E70" s="3"/>
      <c r="F70" s="3"/>
      <c r="G70" s="3"/>
      <c r="H70" s="3"/>
      <c r="I70" s="3"/>
      <c r="J70" s="3"/>
    </row>
    <row r="71" spans="1:10" ht="14.25" customHeight="1">
      <c r="A71" s="3" t="s">
        <v>423</v>
      </c>
      <c r="B71" s="3"/>
      <c r="C71" s="3"/>
      <c r="D71" s="3"/>
      <c r="E71" s="3"/>
      <c r="F71" s="3"/>
      <c r="G71" s="3"/>
      <c r="H71" s="3"/>
      <c r="I71" s="3"/>
      <c r="J71" s="3"/>
    </row>
    <row r="72" spans="1:10" ht="12.75">
      <c r="A72" s="3" t="s">
        <v>424</v>
      </c>
      <c r="B72" s="3"/>
      <c r="C72" s="3"/>
      <c r="D72" s="3"/>
      <c r="E72" s="3"/>
      <c r="F72" s="3"/>
      <c r="G72" s="3"/>
      <c r="H72" s="3"/>
      <c r="I72" s="3"/>
      <c r="J72" s="3"/>
    </row>
    <row r="73" spans="1:10" ht="12.75">
      <c r="A73" s="3" t="s">
        <v>425</v>
      </c>
      <c r="B73" s="3"/>
      <c r="C73" s="3"/>
      <c r="D73" s="3"/>
      <c r="E73" s="3"/>
      <c r="F73" s="3"/>
      <c r="G73" s="3"/>
      <c r="H73" s="3"/>
      <c r="I73" s="3"/>
      <c r="J73" s="3"/>
    </row>
    <row r="74" spans="1:10" ht="12.75">
      <c r="A74" s="3" t="s">
        <v>517</v>
      </c>
      <c r="B74" s="3"/>
      <c r="C74" s="3"/>
      <c r="D74" s="3"/>
      <c r="E74" s="3"/>
      <c r="F74" s="3"/>
      <c r="G74" s="3"/>
      <c r="H74" s="3"/>
      <c r="I74" s="3"/>
      <c r="J74" s="3"/>
    </row>
    <row r="75" spans="1:14" ht="6.75" customHeight="1">
      <c r="A75" s="84"/>
      <c r="B75" s="84"/>
      <c r="C75" s="3"/>
      <c r="D75" s="3"/>
      <c r="E75" s="3"/>
      <c r="F75" s="3"/>
      <c r="G75" s="3"/>
      <c r="H75" s="3"/>
      <c r="I75" s="66"/>
      <c r="J75" s="66"/>
      <c r="M75"/>
      <c r="N75"/>
    </row>
    <row r="76" spans="13:14" ht="168" customHeight="1">
      <c r="M76"/>
      <c r="N76"/>
    </row>
    <row r="77" spans="13:14" ht="15">
      <c r="M77"/>
      <c r="N77"/>
    </row>
    <row r="78" spans="13:14" ht="15">
      <c r="M78"/>
      <c r="N78"/>
    </row>
    <row r="79" spans="13:14" ht="15">
      <c r="M79"/>
      <c r="N79"/>
    </row>
    <row r="80" spans="13:14" ht="15">
      <c r="M80"/>
      <c r="N80"/>
    </row>
    <row r="81" spans="13:14" ht="15">
      <c r="M81"/>
      <c r="N81"/>
    </row>
    <row r="82" spans="13:14" ht="15">
      <c r="M82"/>
      <c r="N82"/>
    </row>
    <row r="83" spans="13:14" ht="15">
      <c r="M83"/>
      <c r="N83"/>
    </row>
    <row r="84" spans="13:14" ht="15">
      <c r="M84"/>
      <c r="N84"/>
    </row>
    <row r="85" spans="13:14" ht="15">
      <c r="M85"/>
      <c r="N85"/>
    </row>
    <row r="86" spans="13:14" ht="15">
      <c r="M86"/>
      <c r="N86"/>
    </row>
    <row r="87" spans="13:14" ht="15">
      <c r="M87"/>
      <c r="N87"/>
    </row>
    <row r="88" spans="13:14" ht="15">
      <c r="M88"/>
      <c r="N88"/>
    </row>
    <row r="89" spans="13:14" ht="15">
      <c r="M89"/>
      <c r="N89"/>
    </row>
    <row r="90" spans="13:14" ht="15">
      <c r="M90"/>
      <c r="N90"/>
    </row>
    <row r="91" spans="13:14" ht="15">
      <c r="M91"/>
      <c r="N91"/>
    </row>
    <row r="92" spans="13:14" ht="15">
      <c r="M92"/>
      <c r="N92"/>
    </row>
    <row r="93" spans="13:14" ht="15">
      <c r="M93"/>
      <c r="N93"/>
    </row>
    <row r="94" spans="13:14" ht="15">
      <c r="M94"/>
      <c r="N94"/>
    </row>
    <row r="95" spans="13:14" ht="15">
      <c r="M95"/>
      <c r="N95"/>
    </row>
    <row r="96" spans="13:14" ht="15">
      <c r="M96"/>
      <c r="N96"/>
    </row>
    <row r="97" spans="13:14" ht="15">
      <c r="M97"/>
      <c r="N97"/>
    </row>
    <row r="98" spans="13:14" ht="15">
      <c r="M98"/>
      <c r="N98"/>
    </row>
    <row r="99" spans="13:14" ht="15">
      <c r="M99"/>
      <c r="N99"/>
    </row>
    <row r="100" spans="13:14" ht="15">
      <c r="M100"/>
      <c r="N100"/>
    </row>
    <row r="101" spans="13:14" ht="15">
      <c r="M101"/>
      <c r="N101"/>
    </row>
    <row r="102" spans="13:14" ht="15">
      <c r="M102"/>
      <c r="N102"/>
    </row>
    <row r="103" spans="13:14" ht="15">
      <c r="M103"/>
      <c r="N103"/>
    </row>
    <row r="104" spans="13:14" ht="15">
      <c r="M104"/>
      <c r="N104"/>
    </row>
    <row r="105" spans="13:14" ht="15">
      <c r="M105"/>
      <c r="N105"/>
    </row>
    <row r="106" spans="13:14" ht="15">
      <c r="M106"/>
      <c r="N106"/>
    </row>
    <row r="107" spans="13:14" ht="15">
      <c r="M107"/>
      <c r="N107"/>
    </row>
    <row r="108" spans="13:14" ht="15">
      <c r="M108"/>
      <c r="N108"/>
    </row>
    <row r="109" spans="13:14" ht="15">
      <c r="M109"/>
      <c r="N109"/>
    </row>
    <row r="110" spans="13:14" ht="15">
      <c r="M110"/>
      <c r="N110"/>
    </row>
    <row r="111" spans="13:14" ht="15">
      <c r="M111"/>
      <c r="N111"/>
    </row>
    <row r="112" spans="13:14" ht="15">
      <c r="M112"/>
      <c r="N112"/>
    </row>
    <row r="113" spans="13:14" ht="15">
      <c r="M113"/>
      <c r="N113"/>
    </row>
    <row r="114" spans="13:14" ht="15">
      <c r="M114"/>
      <c r="N114"/>
    </row>
    <row r="115" spans="13:14" ht="15">
      <c r="M115"/>
      <c r="N115"/>
    </row>
    <row r="116" spans="13:14" ht="15">
      <c r="M116"/>
      <c r="N116"/>
    </row>
    <row r="117" spans="13:14" ht="15">
      <c r="M117"/>
      <c r="N117"/>
    </row>
    <row r="118" spans="13:14" ht="15">
      <c r="M118"/>
      <c r="N118"/>
    </row>
    <row r="119" spans="13:14" ht="15">
      <c r="M119"/>
      <c r="N119"/>
    </row>
    <row r="120" spans="13:14" ht="15">
      <c r="M120"/>
      <c r="N120"/>
    </row>
    <row r="121" spans="13:14" ht="15">
      <c r="M121"/>
      <c r="N121"/>
    </row>
    <row r="122" spans="13:14" ht="15">
      <c r="M122"/>
      <c r="N122"/>
    </row>
    <row r="123" spans="13:14" ht="15">
      <c r="M123"/>
      <c r="N123"/>
    </row>
    <row r="124" spans="13:14" ht="15">
      <c r="M124"/>
      <c r="N124"/>
    </row>
    <row r="125" spans="13:14" ht="15">
      <c r="M125"/>
      <c r="N125"/>
    </row>
    <row r="126" spans="13:14" ht="15">
      <c r="M126"/>
      <c r="N126"/>
    </row>
    <row r="127" spans="13:14" ht="15">
      <c r="M127"/>
      <c r="N127"/>
    </row>
    <row r="128" spans="13:14" ht="15">
      <c r="M128"/>
      <c r="N128"/>
    </row>
    <row r="129" spans="13:14" ht="15">
      <c r="M129"/>
      <c r="N129"/>
    </row>
    <row r="130" spans="13:14" ht="15">
      <c r="M130"/>
      <c r="N130"/>
    </row>
    <row r="131" spans="13:14" ht="15">
      <c r="M131"/>
      <c r="N131"/>
    </row>
    <row r="132" spans="13:14" ht="15">
      <c r="M132"/>
      <c r="N132"/>
    </row>
    <row r="133" spans="13:14" ht="15">
      <c r="M133"/>
      <c r="N133"/>
    </row>
    <row r="134" spans="13:14" ht="15">
      <c r="M134"/>
      <c r="N134"/>
    </row>
    <row r="135" spans="13:14" ht="15">
      <c r="M135"/>
      <c r="N135"/>
    </row>
    <row r="136" spans="13:14" ht="15">
      <c r="M136"/>
      <c r="N136"/>
    </row>
    <row r="137" spans="13:14" ht="15">
      <c r="M137"/>
      <c r="N137"/>
    </row>
    <row r="138" spans="13:14" ht="15">
      <c r="M138"/>
      <c r="N138"/>
    </row>
    <row r="139" spans="13:14" ht="15">
      <c r="M139"/>
      <c r="N139"/>
    </row>
    <row r="140" spans="13:14" ht="15">
      <c r="M140"/>
      <c r="N140"/>
    </row>
    <row r="141" spans="13:14" ht="15">
      <c r="M141"/>
      <c r="N141"/>
    </row>
    <row r="142" spans="13:14" ht="15">
      <c r="M142"/>
      <c r="N142"/>
    </row>
    <row r="143" spans="13:14" ht="15">
      <c r="M143"/>
      <c r="N143"/>
    </row>
    <row r="144" spans="13:14" ht="15">
      <c r="M144"/>
      <c r="N144"/>
    </row>
    <row r="145" spans="13:14" ht="15">
      <c r="M145"/>
      <c r="N145"/>
    </row>
    <row r="146" spans="13:14" ht="15">
      <c r="M146"/>
      <c r="N146"/>
    </row>
    <row r="147" spans="13:14" ht="15">
      <c r="M147"/>
      <c r="N147"/>
    </row>
    <row r="148" spans="13:14" ht="15">
      <c r="M148"/>
      <c r="N148"/>
    </row>
    <row r="149" spans="13:14" ht="15">
      <c r="M149"/>
      <c r="N149"/>
    </row>
    <row r="150" spans="13:14" ht="15">
      <c r="M150"/>
      <c r="N150"/>
    </row>
    <row r="151" spans="13:14" ht="15">
      <c r="M151"/>
      <c r="N151"/>
    </row>
    <row r="152" spans="13:14" ht="15">
      <c r="M152"/>
      <c r="N152"/>
    </row>
    <row r="153" spans="13:14" ht="15">
      <c r="M153"/>
      <c r="N153"/>
    </row>
    <row r="154" spans="13:14" ht="15">
      <c r="M154"/>
      <c r="N154"/>
    </row>
    <row r="155" spans="13:14" ht="15">
      <c r="M155"/>
      <c r="N155"/>
    </row>
    <row r="156" spans="13:14" ht="15">
      <c r="M156"/>
      <c r="N156"/>
    </row>
    <row r="157" spans="13:14" ht="15">
      <c r="M157"/>
      <c r="N157"/>
    </row>
    <row r="158" spans="13:14" ht="15">
      <c r="M158"/>
      <c r="N158"/>
    </row>
    <row r="159" spans="13:14" ht="15">
      <c r="M159"/>
      <c r="N159"/>
    </row>
    <row r="160" spans="13:14" ht="15">
      <c r="M160"/>
      <c r="N160"/>
    </row>
    <row r="161" spans="13:14" ht="15">
      <c r="M161"/>
      <c r="N161"/>
    </row>
    <row r="162" spans="13:14" ht="15">
      <c r="M162"/>
      <c r="N162"/>
    </row>
    <row r="163" spans="13:14" ht="15">
      <c r="M163"/>
      <c r="N163"/>
    </row>
    <row r="164" spans="13:14" ht="15">
      <c r="M164"/>
      <c r="N164"/>
    </row>
    <row r="165" spans="13:14" ht="15">
      <c r="M165"/>
      <c r="N165"/>
    </row>
    <row r="166" spans="13:14" ht="15">
      <c r="M166"/>
      <c r="N166"/>
    </row>
    <row r="167" spans="13:14" ht="15">
      <c r="M167"/>
      <c r="N167"/>
    </row>
    <row r="168" spans="13:14" ht="15">
      <c r="M168"/>
      <c r="N168"/>
    </row>
    <row r="169" spans="13:14" ht="15">
      <c r="M169"/>
      <c r="N169"/>
    </row>
    <row r="170" spans="13:14" ht="15">
      <c r="M170"/>
      <c r="N170"/>
    </row>
    <row r="171" spans="13:14" ht="15">
      <c r="M171"/>
      <c r="N171"/>
    </row>
    <row r="172" spans="13:14" ht="15">
      <c r="M172"/>
      <c r="N172"/>
    </row>
    <row r="173" spans="13:14" ht="15">
      <c r="M173"/>
      <c r="N173"/>
    </row>
    <row r="174" spans="13:14" ht="15">
      <c r="M174"/>
      <c r="N174"/>
    </row>
    <row r="175" spans="13:14" ht="15">
      <c r="M175"/>
      <c r="N175"/>
    </row>
    <row r="176" spans="13:14" ht="15">
      <c r="M176"/>
      <c r="N176"/>
    </row>
    <row r="177" spans="13:14" ht="15">
      <c r="M177"/>
      <c r="N177"/>
    </row>
    <row r="178" spans="13:14" ht="15">
      <c r="M178"/>
      <c r="N178"/>
    </row>
    <row r="179" spans="13:14" ht="15">
      <c r="M179"/>
      <c r="N179"/>
    </row>
    <row r="180" spans="13:14" ht="15">
      <c r="M180"/>
      <c r="N180"/>
    </row>
    <row r="181" spans="13:14" ht="15">
      <c r="M181"/>
      <c r="N181"/>
    </row>
    <row r="182" spans="13:14" ht="15">
      <c r="M182"/>
      <c r="N182"/>
    </row>
    <row r="183" spans="13:14" ht="15">
      <c r="M183"/>
      <c r="N183"/>
    </row>
    <row r="184" spans="13:14" ht="15">
      <c r="M184"/>
      <c r="N184"/>
    </row>
    <row r="185" spans="13:14" ht="15">
      <c r="M185"/>
      <c r="N185"/>
    </row>
    <row r="186" spans="13:14" ht="15">
      <c r="M186"/>
      <c r="N186"/>
    </row>
    <row r="187" spans="13:14" ht="15">
      <c r="M187"/>
      <c r="N187"/>
    </row>
    <row r="188" spans="13:14" ht="15">
      <c r="M188"/>
      <c r="N188"/>
    </row>
    <row r="189" spans="13:14" ht="15">
      <c r="M189"/>
      <c r="N189"/>
    </row>
    <row r="190" spans="13:14" ht="15">
      <c r="M190"/>
      <c r="N190"/>
    </row>
    <row r="191" spans="13:14" ht="15">
      <c r="M191"/>
      <c r="N191"/>
    </row>
    <row r="192" spans="13:14" ht="15">
      <c r="M192"/>
      <c r="N192"/>
    </row>
    <row r="193" spans="13:14" ht="15">
      <c r="M193"/>
      <c r="N193"/>
    </row>
    <row r="194" spans="13:14" ht="15">
      <c r="M194"/>
      <c r="N194"/>
    </row>
    <row r="195" spans="13:14" ht="15">
      <c r="M195"/>
      <c r="N195"/>
    </row>
    <row r="196" spans="13:14" ht="15">
      <c r="M196"/>
      <c r="N196"/>
    </row>
    <row r="197" spans="13:14" ht="15">
      <c r="M197"/>
      <c r="N197"/>
    </row>
    <row r="198" spans="13:14" ht="15">
      <c r="M198"/>
      <c r="N198"/>
    </row>
    <row r="199" spans="13:14" ht="15">
      <c r="M199"/>
      <c r="N199"/>
    </row>
    <row r="200" spans="13:14" ht="15">
      <c r="M200"/>
      <c r="N200"/>
    </row>
    <row r="201" spans="13:14" ht="15">
      <c r="M201"/>
      <c r="N201"/>
    </row>
    <row r="202" spans="13:14" ht="15">
      <c r="M202"/>
      <c r="N202"/>
    </row>
    <row r="203" spans="13:14" ht="15">
      <c r="M203"/>
      <c r="N203"/>
    </row>
    <row r="204" spans="13:14" ht="15">
      <c r="M204"/>
      <c r="N204"/>
    </row>
    <row r="205" spans="13:14" ht="15">
      <c r="M205"/>
      <c r="N205"/>
    </row>
    <row r="206" spans="13:14" ht="15">
      <c r="M206"/>
      <c r="N206"/>
    </row>
    <row r="207" spans="13:14" ht="15">
      <c r="M207"/>
      <c r="N207"/>
    </row>
    <row r="208" spans="13:14" ht="15">
      <c r="M208"/>
      <c r="N208"/>
    </row>
    <row r="209" spans="13:14" ht="15">
      <c r="M209"/>
      <c r="N209"/>
    </row>
    <row r="210" spans="13:14" ht="15">
      <c r="M210"/>
      <c r="N210"/>
    </row>
    <row r="211" spans="13:14" ht="15">
      <c r="M211"/>
      <c r="N211"/>
    </row>
    <row r="212" spans="13:14" ht="15">
      <c r="M212"/>
      <c r="N212"/>
    </row>
    <row r="213" spans="13:14" ht="15">
      <c r="M213"/>
      <c r="N213"/>
    </row>
    <row r="214" spans="13:14" ht="15">
      <c r="M214"/>
      <c r="N214"/>
    </row>
    <row r="215" spans="13:14" ht="15">
      <c r="M215"/>
      <c r="N215"/>
    </row>
    <row r="216" spans="13:14" ht="15">
      <c r="M216"/>
      <c r="N216"/>
    </row>
    <row r="217" spans="13:14" ht="15">
      <c r="M217"/>
      <c r="N217"/>
    </row>
    <row r="218" spans="13:14" ht="15">
      <c r="M218"/>
      <c r="N218"/>
    </row>
    <row r="219" spans="13:14" ht="15">
      <c r="M219"/>
      <c r="N219"/>
    </row>
    <row r="220" spans="13:14" ht="15">
      <c r="M220"/>
      <c r="N220"/>
    </row>
    <row r="221" spans="13:14" ht="15">
      <c r="M221"/>
      <c r="N221"/>
    </row>
    <row r="222" spans="13:14" ht="15">
      <c r="M222"/>
      <c r="N222"/>
    </row>
    <row r="223" spans="13:14" ht="15">
      <c r="M223"/>
      <c r="N223"/>
    </row>
    <row r="224" spans="13:14" ht="15">
      <c r="M224"/>
      <c r="N224"/>
    </row>
    <row r="225" spans="13:14" ht="15">
      <c r="M225"/>
      <c r="N225"/>
    </row>
    <row r="226" spans="13:14" ht="15">
      <c r="M226"/>
      <c r="N226"/>
    </row>
    <row r="227" spans="13:14" ht="15">
      <c r="M227"/>
      <c r="N227"/>
    </row>
    <row r="228" spans="13:14" ht="15">
      <c r="M228"/>
      <c r="N228"/>
    </row>
    <row r="229" spans="13:14" ht="15">
      <c r="M229"/>
      <c r="N229"/>
    </row>
    <row r="230" spans="13:14" ht="15">
      <c r="M230"/>
      <c r="N230"/>
    </row>
    <row r="231" spans="13:14" ht="15">
      <c r="M231"/>
      <c r="N231"/>
    </row>
    <row r="232" spans="13:14" ht="15">
      <c r="M232"/>
      <c r="N232"/>
    </row>
    <row r="233" spans="13:14" ht="15">
      <c r="M233"/>
      <c r="N233"/>
    </row>
    <row r="234" spans="13:14" ht="15">
      <c r="M234"/>
      <c r="N234"/>
    </row>
    <row r="235" spans="13:14" ht="15">
      <c r="M235"/>
      <c r="N235"/>
    </row>
    <row r="236" spans="13:14" ht="15">
      <c r="M236"/>
      <c r="N236"/>
    </row>
    <row r="237" spans="13:14" ht="15">
      <c r="M237"/>
      <c r="N237"/>
    </row>
    <row r="238" spans="13:14" ht="15">
      <c r="M238"/>
      <c r="N238"/>
    </row>
    <row r="239" spans="13:14" ht="15">
      <c r="M239"/>
      <c r="N239"/>
    </row>
    <row r="240" spans="13:14" ht="15">
      <c r="M240"/>
      <c r="N240"/>
    </row>
    <row r="241" spans="13:14" ht="15">
      <c r="M241"/>
      <c r="N241"/>
    </row>
    <row r="242" spans="13:14" ht="15">
      <c r="M242"/>
      <c r="N242"/>
    </row>
    <row r="243" spans="13:14" ht="15">
      <c r="M243"/>
      <c r="N243"/>
    </row>
    <row r="244" spans="13:14" ht="15">
      <c r="M244"/>
      <c r="N244"/>
    </row>
    <row r="245" spans="13:14" ht="15">
      <c r="M245"/>
      <c r="N245"/>
    </row>
    <row r="246" spans="13:14" ht="15">
      <c r="M246"/>
      <c r="N246"/>
    </row>
    <row r="247" spans="13:14" ht="15">
      <c r="M247"/>
      <c r="N247"/>
    </row>
    <row r="248" spans="13:14" ht="15">
      <c r="M248"/>
      <c r="N248"/>
    </row>
    <row r="249" spans="13:14" ht="15">
      <c r="M249"/>
      <c r="N249"/>
    </row>
    <row r="250" spans="13:14" ht="15">
      <c r="M250"/>
      <c r="N250"/>
    </row>
    <row r="251" spans="13:14" ht="15">
      <c r="M251"/>
      <c r="N251"/>
    </row>
    <row r="252" spans="13:14" ht="15">
      <c r="M252"/>
      <c r="N252"/>
    </row>
    <row r="253" spans="13:14" ht="15">
      <c r="M253"/>
      <c r="N253"/>
    </row>
    <row r="254" spans="13:14" ht="15">
      <c r="M254"/>
      <c r="N254"/>
    </row>
    <row r="255" spans="13:14" ht="15">
      <c r="M255"/>
      <c r="N255"/>
    </row>
    <row r="256" spans="13:14" ht="15">
      <c r="M256"/>
      <c r="N256"/>
    </row>
    <row r="257" spans="13:14" ht="15">
      <c r="M257"/>
      <c r="N257"/>
    </row>
    <row r="258" spans="13:14" ht="15">
      <c r="M258"/>
      <c r="N258"/>
    </row>
    <row r="259" spans="13:14" ht="15">
      <c r="M259"/>
      <c r="N259"/>
    </row>
    <row r="260" spans="13:14" ht="15">
      <c r="M260"/>
      <c r="N260"/>
    </row>
    <row r="261" spans="13:14" ht="15">
      <c r="M261"/>
      <c r="N261"/>
    </row>
    <row r="262" spans="13:14" ht="15">
      <c r="M262"/>
      <c r="N262"/>
    </row>
    <row r="263" spans="13:14" ht="15">
      <c r="M263"/>
      <c r="N263"/>
    </row>
    <row r="264" spans="13:14" ht="15">
      <c r="M264"/>
      <c r="N264"/>
    </row>
    <row r="265" spans="13:14" ht="15">
      <c r="M265"/>
      <c r="N265"/>
    </row>
    <row r="266" spans="13:14" ht="15">
      <c r="M266"/>
      <c r="N266"/>
    </row>
    <row r="267" spans="13:14" ht="15">
      <c r="M267"/>
      <c r="N267"/>
    </row>
    <row r="268" spans="13:14" ht="15">
      <c r="M268"/>
      <c r="N268"/>
    </row>
    <row r="269" spans="13:14" ht="15">
      <c r="M269"/>
      <c r="N269"/>
    </row>
    <row r="270" spans="13:14" ht="15">
      <c r="M270"/>
      <c r="N270"/>
    </row>
    <row r="271" spans="13:14" ht="15">
      <c r="M271"/>
      <c r="N271"/>
    </row>
    <row r="272" spans="13:14" ht="15">
      <c r="M272"/>
      <c r="N272"/>
    </row>
    <row r="273" spans="13:14" ht="15">
      <c r="M273"/>
      <c r="N273"/>
    </row>
    <row r="274" spans="13:14" ht="15">
      <c r="M274"/>
      <c r="N274"/>
    </row>
    <row r="275" spans="13:14" ht="15">
      <c r="M275"/>
      <c r="N275"/>
    </row>
    <row r="276" spans="13:14" ht="15">
      <c r="M276"/>
      <c r="N276"/>
    </row>
    <row r="277" spans="13:14" ht="15">
      <c r="M277"/>
      <c r="N277"/>
    </row>
    <row r="278" spans="13:14" ht="15">
      <c r="M278"/>
      <c r="N278"/>
    </row>
    <row r="279" spans="13:14" ht="15">
      <c r="M279"/>
      <c r="N279"/>
    </row>
    <row r="280" spans="13:14" ht="15">
      <c r="M280"/>
      <c r="N280"/>
    </row>
    <row r="281" spans="13:14" ht="15">
      <c r="M281"/>
      <c r="N281"/>
    </row>
    <row r="282" spans="13:14" ht="15">
      <c r="M282"/>
      <c r="N282"/>
    </row>
    <row r="283" spans="13:14" ht="15">
      <c r="M283"/>
      <c r="N283"/>
    </row>
    <row r="284" spans="13:14" ht="15">
      <c r="M284"/>
      <c r="N284"/>
    </row>
    <row r="285" spans="13:14" ht="15">
      <c r="M285"/>
      <c r="N285"/>
    </row>
    <row r="286" spans="13:14" ht="15">
      <c r="M286"/>
      <c r="N286"/>
    </row>
    <row r="287" spans="13:14" ht="15">
      <c r="M287"/>
      <c r="N287"/>
    </row>
    <row r="288" spans="13:14" ht="15">
      <c r="M288"/>
      <c r="N288"/>
    </row>
    <row r="289" spans="13:14" ht="15">
      <c r="M289"/>
      <c r="N289"/>
    </row>
    <row r="290" spans="13:14" ht="15">
      <c r="M290"/>
      <c r="N290"/>
    </row>
    <row r="291" spans="13:14" ht="15">
      <c r="M291"/>
      <c r="N291"/>
    </row>
    <row r="292" spans="13:14" ht="15">
      <c r="M292"/>
      <c r="N292"/>
    </row>
    <row r="293" spans="13:14" ht="15">
      <c r="M293"/>
      <c r="N293"/>
    </row>
    <row r="294" spans="13:14" ht="15">
      <c r="M294"/>
      <c r="N294"/>
    </row>
    <row r="295" spans="13:14" ht="15">
      <c r="M295"/>
      <c r="N295"/>
    </row>
    <row r="296" spans="13:14" ht="15">
      <c r="M296"/>
      <c r="N296"/>
    </row>
    <row r="297" spans="13:14" ht="15">
      <c r="M297"/>
      <c r="N297"/>
    </row>
    <row r="298" spans="13:14" ht="15">
      <c r="M298"/>
      <c r="N298"/>
    </row>
    <row r="299" spans="13:14" ht="15">
      <c r="M299"/>
      <c r="N299"/>
    </row>
    <row r="300" spans="13:14" ht="15">
      <c r="M300"/>
      <c r="N300"/>
    </row>
    <row r="301" spans="13:14" ht="15">
      <c r="M301"/>
      <c r="N301"/>
    </row>
    <row r="302" spans="13:14" ht="15">
      <c r="M302"/>
      <c r="N302"/>
    </row>
    <row r="303" spans="13:14" ht="15">
      <c r="M303"/>
      <c r="N303"/>
    </row>
    <row r="304" spans="13:14" ht="15">
      <c r="M304"/>
      <c r="N304"/>
    </row>
    <row r="305" spans="13:14" ht="15">
      <c r="M305"/>
      <c r="N305"/>
    </row>
    <row r="306" spans="13:14" ht="15">
      <c r="M306"/>
      <c r="N306"/>
    </row>
    <row r="307" spans="13:14" ht="15">
      <c r="M307"/>
      <c r="N307"/>
    </row>
    <row r="308" spans="13:14" ht="15">
      <c r="M308"/>
      <c r="N308"/>
    </row>
    <row r="309" spans="13:14" ht="15">
      <c r="M309"/>
      <c r="N309"/>
    </row>
    <row r="310" spans="13:14" ht="15">
      <c r="M310"/>
      <c r="N310"/>
    </row>
    <row r="311" spans="13:14" ht="15">
      <c r="M311"/>
      <c r="N311"/>
    </row>
    <row r="312" spans="13:14" ht="15">
      <c r="M312"/>
      <c r="N312"/>
    </row>
    <row r="313" spans="13:14" ht="15">
      <c r="M313"/>
      <c r="N313"/>
    </row>
    <row r="314" spans="13:14" ht="15">
      <c r="M314"/>
      <c r="N314"/>
    </row>
    <row r="315" spans="13:14" ht="15">
      <c r="M315"/>
      <c r="N315"/>
    </row>
    <row r="316" spans="13:14" ht="15">
      <c r="M316"/>
      <c r="N316"/>
    </row>
    <row r="317" spans="13:14" ht="15">
      <c r="M317"/>
      <c r="N317"/>
    </row>
    <row r="318" spans="13:14" ht="15">
      <c r="M318"/>
      <c r="N318"/>
    </row>
    <row r="319" spans="13:14" ht="15">
      <c r="M319"/>
      <c r="N319"/>
    </row>
    <row r="320" spans="13:14" ht="15">
      <c r="M320"/>
      <c r="N320"/>
    </row>
    <row r="321" spans="13:14" ht="15">
      <c r="M321"/>
      <c r="N321"/>
    </row>
    <row r="322" spans="13:14" ht="15">
      <c r="M322"/>
      <c r="N322"/>
    </row>
    <row r="323" spans="13:14" ht="15">
      <c r="M323"/>
      <c r="N323"/>
    </row>
    <row r="324" spans="13:14" ht="15">
      <c r="M324"/>
      <c r="N324"/>
    </row>
    <row r="325" spans="13:14" ht="15">
      <c r="M325"/>
      <c r="N325"/>
    </row>
    <row r="326" spans="13:14" ht="15">
      <c r="M326"/>
      <c r="N326"/>
    </row>
    <row r="327" spans="13:14" ht="15">
      <c r="M327"/>
      <c r="N327"/>
    </row>
    <row r="328" spans="13:14" ht="15">
      <c r="M328"/>
      <c r="N328"/>
    </row>
    <row r="329" spans="13:14" ht="15">
      <c r="M329"/>
      <c r="N329"/>
    </row>
    <row r="330" spans="13:14" ht="15">
      <c r="M330"/>
      <c r="N330"/>
    </row>
    <row r="331" spans="13:14" ht="15">
      <c r="M331"/>
      <c r="N331"/>
    </row>
    <row r="332" spans="13:14" ht="15">
      <c r="M332"/>
      <c r="N332"/>
    </row>
    <row r="333" spans="13:14" ht="15">
      <c r="M333"/>
      <c r="N333"/>
    </row>
    <row r="334" spans="13:14" ht="15">
      <c r="M334"/>
      <c r="N334"/>
    </row>
    <row r="335" spans="13:14" ht="15">
      <c r="M335"/>
      <c r="N335"/>
    </row>
    <row r="336" spans="13:14" ht="15">
      <c r="M336"/>
      <c r="N336"/>
    </row>
    <row r="337" spans="13:14" ht="15">
      <c r="M337"/>
      <c r="N337"/>
    </row>
    <row r="338" spans="13:14" ht="15">
      <c r="M338"/>
      <c r="N338"/>
    </row>
    <row r="339" spans="13:14" ht="15">
      <c r="M339"/>
      <c r="N339"/>
    </row>
    <row r="340" spans="13:14" ht="15">
      <c r="M340"/>
      <c r="N340"/>
    </row>
    <row r="341" spans="13:14" ht="15">
      <c r="M341"/>
      <c r="N341"/>
    </row>
    <row r="342" spans="13:14" ht="15">
      <c r="M342"/>
      <c r="N342"/>
    </row>
    <row r="343" spans="13:14" ht="15">
      <c r="M343"/>
      <c r="N343"/>
    </row>
    <row r="344" spans="13:14" ht="15">
      <c r="M344"/>
      <c r="N344"/>
    </row>
    <row r="345" spans="13:14" ht="15">
      <c r="M345"/>
      <c r="N345"/>
    </row>
    <row r="346" spans="13:14" ht="15">
      <c r="M346"/>
      <c r="N346"/>
    </row>
    <row r="347" spans="13:14" ht="15">
      <c r="M347"/>
      <c r="N347"/>
    </row>
    <row r="348" spans="13:14" ht="15">
      <c r="M348"/>
      <c r="N348"/>
    </row>
    <row r="349" spans="13:14" ht="15">
      <c r="M349"/>
      <c r="N349"/>
    </row>
    <row r="350" spans="13:14" ht="15">
      <c r="M350"/>
      <c r="N350"/>
    </row>
    <row r="351" spans="13:14" ht="15">
      <c r="M351"/>
      <c r="N351"/>
    </row>
    <row r="352" spans="13:14" ht="15">
      <c r="M352"/>
      <c r="N352"/>
    </row>
    <row r="353" spans="13:14" ht="15">
      <c r="M353"/>
      <c r="N353"/>
    </row>
    <row r="354" spans="13:14" ht="15">
      <c r="M354"/>
      <c r="N354"/>
    </row>
    <row r="355" spans="13:14" ht="15">
      <c r="M355"/>
      <c r="N355"/>
    </row>
    <row r="356" spans="13:14" ht="15">
      <c r="M356"/>
      <c r="N356"/>
    </row>
    <row r="357" spans="13:14" ht="15">
      <c r="M357"/>
      <c r="N357"/>
    </row>
    <row r="358" spans="13:14" ht="15">
      <c r="M358"/>
      <c r="N358"/>
    </row>
    <row r="359" spans="13:14" ht="15">
      <c r="M359"/>
      <c r="N359"/>
    </row>
    <row r="360" spans="13:14" ht="15">
      <c r="M360"/>
      <c r="N360"/>
    </row>
    <row r="361" spans="13:14" ht="15">
      <c r="M361"/>
      <c r="N361"/>
    </row>
    <row r="362" spans="13:14" ht="15">
      <c r="M362"/>
      <c r="N362"/>
    </row>
    <row r="363" spans="13:14" ht="15">
      <c r="M363"/>
      <c r="N363"/>
    </row>
    <row r="364" spans="13:14" ht="15">
      <c r="M364"/>
      <c r="N364"/>
    </row>
    <row r="365" spans="13:14" ht="15">
      <c r="M365"/>
      <c r="N365"/>
    </row>
    <row r="366" spans="13:14" ht="15">
      <c r="M366"/>
      <c r="N366"/>
    </row>
    <row r="367" spans="13:14" ht="15">
      <c r="M367"/>
      <c r="N367"/>
    </row>
    <row r="368" spans="13:14" ht="15">
      <c r="M368"/>
      <c r="N368"/>
    </row>
    <row r="369" spans="13:14" ht="15">
      <c r="M369"/>
      <c r="N369"/>
    </row>
    <row r="370" spans="13:14" ht="15">
      <c r="M370"/>
      <c r="N370"/>
    </row>
    <row r="371" spans="13:14" ht="15">
      <c r="M371"/>
      <c r="N371"/>
    </row>
    <row r="372" spans="13:14" ht="15">
      <c r="M372"/>
      <c r="N372"/>
    </row>
    <row r="373" spans="13:14" ht="15">
      <c r="M373"/>
      <c r="N373"/>
    </row>
    <row r="374" spans="13:14" ht="15">
      <c r="M374"/>
      <c r="N374"/>
    </row>
    <row r="375" spans="13:14" ht="15">
      <c r="M375"/>
      <c r="N375"/>
    </row>
    <row r="376" spans="13:14" ht="15">
      <c r="M376"/>
      <c r="N376"/>
    </row>
    <row r="377" spans="13:14" ht="15">
      <c r="M377"/>
      <c r="N377"/>
    </row>
    <row r="378" spans="13:14" ht="15">
      <c r="M378"/>
      <c r="N378"/>
    </row>
    <row r="379" spans="13:14" ht="15">
      <c r="M379"/>
      <c r="N379"/>
    </row>
    <row r="380" spans="13:14" ht="15">
      <c r="M380"/>
      <c r="N380"/>
    </row>
    <row r="381" spans="13:14" ht="15">
      <c r="M381"/>
      <c r="N381"/>
    </row>
    <row r="382" spans="13:14" ht="15">
      <c r="M382"/>
      <c r="N382"/>
    </row>
    <row r="383" spans="13:14" ht="15">
      <c r="M383"/>
      <c r="N383"/>
    </row>
    <row r="384" spans="13:14" ht="15">
      <c r="M384"/>
      <c r="N384"/>
    </row>
    <row r="385" spans="13:14" ht="15">
      <c r="M385"/>
      <c r="N385"/>
    </row>
    <row r="386" spans="13:14" ht="15">
      <c r="M386"/>
      <c r="N386"/>
    </row>
    <row r="387" spans="13:14" ht="15">
      <c r="M387"/>
      <c r="N387"/>
    </row>
    <row r="388" spans="13:14" ht="15">
      <c r="M388"/>
      <c r="N388"/>
    </row>
    <row r="389" spans="13:14" ht="15">
      <c r="M389"/>
      <c r="N389"/>
    </row>
    <row r="390" spans="13:14" ht="15">
      <c r="M390"/>
      <c r="N390"/>
    </row>
    <row r="391" spans="13:14" ht="15">
      <c r="M391"/>
      <c r="N391"/>
    </row>
    <row r="392" spans="13:14" ht="15">
      <c r="M392"/>
      <c r="N392"/>
    </row>
    <row r="393" spans="13:14" ht="15">
      <c r="M393"/>
      <c r="N393"/>
    </row>
    <row r="394" spans="13:14" ht="15">
      <c r="M394"/>
      <c r="N394"/>
    </row>
    <row r="395" spans="13:14" ht="15">
      <c r="M395"/>
      <c r="N395"/>
    </row>
    <row r="396" spans="13:14" ht="15">
      <c r="M396"/>
      <c r="N396"/>
    </row>
    <row r="397" spans="13:14" ht="15">
      <c r="M397"/>
      <c r="N397"/>
    </row>
    <row r="398" spans="13:14" ht="15">
      <c r="M398"/>
      <c r="N398"/>
    </row>
    <row r="399" spans="13:14" ht="15">
      <c r="M399"/>
      <c r="N399"/>
    </row>
    <row r="400" spans="13:14" ht="15">
      <c r="M400"/>
      <c r="N400"/>
    </row>
    <row r="401" spans="13:14" ht="15">
      <c r="M401"/>
      <c r="N401"/>
    </row>
    <row r="402" spans="13:14" ht="15">
      <c r="M402"/>
      <c r="N402"/>
    </row>
    <row r="403" spans="13:14" ht="15">
      <c r="M403"/>
      <c r="N403"/>
    </row>
    <row r="404" spans="13:14" ht="15">
      <c r="M404"/>
      <c r="N404"/>
    </row>
    <row r="405" spans="13:14" ht="15">
      <c r="M405"/>
      <c r="N405"/>
    </row>
    <row r="406" spans="13:14" ht="15">
      <c r="M406"/>
      <c r="N406"/>
    </row>
    <row r="407" spans="13:14" ht="15">
      <c r="M407"/>
      <c r="N407"/>
    </row>
    <row r="408" spans="13:14" ht="15">
      <c r="M408"/>
      <c r="N408"/>
    </row>
    <row r="409" spans="13:14" ht="15">
      <c r="M409"/>
      <c r="N409"/>
    </row>
    <row r="410" spans="13:14" ht="15">
      <c r="M410"/>
      <c r="N410"/>
    </row>
    <row r="411" spans="13:14" ht="15">
      <c r="M411"/>
      <c r="N411"/>
    </row>
    <row r="412" spans="13:14" ht="15">
      <c r="M412"/>
      <c r="N412"/>
    </row>
    <row r="413" spans="13:14" ht="15">
      <c r="M413"/>
      <c r="N413"/>
    </row>
    <row r="414" spans="13:14" ht="15">
      <c r="M414"/>
      <c r="N414"/>
    </row>
    <row r="415" spans="13:14" ht="15">
      <c r="M415"/>
      <c r="N415"/>
    </row>
    <row r="416" spans="13:14" ht="15">
      <c r="M416"/>
      <c r="N416"/>
    </row>
    <row r="417" spans="13:14" ht="15">
      <c r="M417"/>
      <c r="N417"/>
    </row>
    <row r="418" spans="13:14" ht="15">
      <c r="M418"/>
      <c r="N418"/>
    </row>
    <row r="419" spans="13:14" ht="15">
      <c r="M419"/>
      <c r="N419"/>
    </row>
    <row r="420" spans="13:14" ht="15">
      <c r="M420"/>
      <c r="N420"/>
    </row>
    <row r="421" spans="13:14" ht="15">
      <c r="M421"/>
      <c r="N421"/>
    </row>
    <row r="422" spans="13:14" ht="15">
      <c r="M422"/>
      <c r="N422"/>
    </row>
    <row r="423" spans="13:14" ht="15">
      <c r="M423"/>
      <c r="N423"/>
    </row>
    <row r="424" spans="13:14" ht="15">
      <c r="M424"/>
      <c r="N424"/>
    </row>
    <row r="425" spans="13:14" ht="15">
      <c r="M425"/>
      <c r="N425"/>
    </row>
    <row r="426" spans="13:14" ht="15">
      <c r="M426"/>
      <c r="N426"/>
    </row>
    <row r="427" spans="13:14" ht="15">
      <c r="M427"/>
      <c r="N427"/>
    </row>
    <row r="428" spans="13:14" ht="15">
      <c r="M428"/>
      <c r="N428"/>
    </row>
    <row r="429" spans="13:14" ht="15">
      <c r="M429"/>
      <c r="N429"/>
    </row>
    <row r="430" spans="13:14" ht="15">
      <c r="M430"/>
      <c r="N430"/>
    </row>
    <row r="431" spans="13:14" ht="15">
      <c r="M431"/>
      <c r="N431"/>
    </row>
    <row r="432" spans="13:14" ht="15">
      <c r="M432"/>
      <c r="N432"/>
    </row>
    <row r="433" spans="13:14" ht="15">
      <c r="M433"/>
      <c r="N433"/>
    </row>
    <row r="434" spans="13:14" ht="15">
      <c r="M434"/>
      <c r="N434"/>
    </row>
    <row r="435" spans="13:14" ht="15">
      <c r="M435"/>
      <c r="N435"/>
    </row>
    <row r="436" spans="13:14" ht="15">
      <c r="M436"/>
      <c r="N436"/>
    </row>
    <row r="437" spans="13:14" ht="15">
      <c r="M437"/>
      <c r="N437"/>
    </row>
    <row r="438" spans="13:14" ht="15">
      <c r="M438"/>
      <c r="N438"/>
    </row>
    <row r="439" spans="13:14" ht="15">
      <c r="M439"/>
      <c r="N439"/>
    </row>
    <row r="440" spans="13:14" ht="15">
      <c r="M440"/>
      <c r="N440"/>
    </row>
    <row r="441" spans="13:14" ht="15">
      <c r="M441"/>
      <c r="N441"/>
    </row>
    <row r="442" spans="13:14" ht="15">
      <c r="M442"/>
      <c r="N442"/>
    </row>
    <row r="443" spans="13:14" ht="15">
      <c r="M443"/>
      <c r="N443"/>
    </row>
    <row r="444" spans="13:14" ht="15">
      <c r="M444"/>
      <c r="N444"/>
    </row>
    <row r="445" spans="13:14" ht="15">
      <c r="M445"/>
      <c r="N445"/>
    </row>
    <row r="446" spans="13:14" ht="15">
      <c r="M446"/>
      <c r="N446"/>
    </row>
    <row r="447" spans="13:14" ht="15">
      <c r="M447"/>
      <c r="N447"/>
    </row>
    <row r="448" spans="13:14" ht="15">
      <c r="M448"/>
      <c r="N448"/>
    </row>
    <row r="449" spans="13:14" ht="15">
      <c r="M449"/>
      <c r="N449"/>
    </row>
    <row r="450" spans="13:14" ht="15">
      <c r="M450"/>
      <c r="N450"/>
    </row>
    <row r="451" spans="13:14" ht="15">
      <c r="M451"/>
      <c r="N451"/>
    </row>
    <row r="452" spans="13:14" ht="15">
      <c r="M452"/>
      <c r="N452"/>
    </row>
    <row r="453" spans="13:14" ht="15">
      <c r="M453"/>
      <c r="N453"/>
    </row>
    <row r="454" spans="13:14" ht="15">
      <c r="M454"/>
      <c r="N454"/>
    </row>
    <row r="455" spans="13:14" ht="15">
      <c r="M455"/>
      <c r="N455"/>
    </row>
    <row r="456" spans="13:14" ht="15">
      <c r="M456"/>
      <c r="N456"/>
    </row>
    <row r="457" spans="13:14" ht="15">
      <c r="M457"/>
      <c r="N457"/>
    </row>
    <row r="458" spans="13:14" ht="15">
      <c r="M458"/>
      <c r="N458"/>
    </row>
    <row r="459" spans="13:14" ht="15">
      <c r="M459"/>
      <c r="N459"/>
    </row>
    <row r="460" spans="13:14" ht="15">
      <c r="M460"/>
      <c r="N460"/>
    </row>
    <row r="461" spans="13:14" ht="15">
      <c r="M461"/>
      <c r="N461"/>
    </row>
    <row r="462" spans="13:14" ht="15">
      <c r="M462"/>
      <c r="N462"/>
    </row>
    <row r="463" spans="13:14" ht="15">
      <c r="M463"/>
      <c r="N463"/>
    </row>
    <row r="464" spans="13:14" ht="15">
      <c r="M464"/>
      <c r="N464"/>
    </row>
    <row r="465" spans="13:14" ht="15">
      <c r="M465"/>
      <c r="N465"/>
    </row>
    <row r="466" spans="13:14" ht="15">
      <c r="M466"/>
      <c r="N466"/>
    </row>
    <row r="467" spans="13:14" ht="15">
      <c r="M467"/>
      <c r="N467"/>
    </row>
    <row r="468" spans="13:14" ht="15">
      <c r="M468"/>
      <c r="N468"/>
    </row>
    <row r="469" spans="13:14" ht="15">
      <c r="M469"/>
      <c r="N469"/>
    </row>
    <row r="470" spans="13:14" ht="15">
      <c r="M470"/>
      <c r="N470"/>
    </row>
    <row r="471" spans="13:14" ht="15">
      <c r="M471"/>
      <c r="N471"/>
    </row>
    <row r="472" spans="13:14" ht="15">
      <c r="M472"/>
      <c r="N472"/>
    </row>
    <row r="473" spans="13:14" ht="15">
      <c r="M473"/>
      <c r="N473"/>
    </row>
    <row r="474" spans="13:14" ht="15">
      <c r="M474"/>
      <c r="N474"/>
    </row>
    <row r="475" spans="13:14" ht="15">
      <c r="M475"/>
      <c r="N475"/>
    </row>
    <row r="476" spans="13:14" ht="15">
      <c r="M476"/>
      <c r="N476"/>
    </row>
    <row r="477" spans="13:14" ht="15">
      <c r="M477"/>
      <c r="N477"/>
    </row>
    <row r="478" spans="13:14" ht="15">
      <c r="M478"/>
      <c r="N478"/>
    </row>
    <row r="479" spans="13:14" ht="15">
      <c r="M479"/>
      <c r="N479"/>
    </row>
    <row r="480" spans="13:14" ht="15">
      <c r="M480"/>
      <c r="N480"/>
    </row>
    <row r="481" spans="13:14" ht="15">
      <c r="M481"/>
      <c r="N481"/>
    </row>
    <row r="482" spans="13:14" ht="15">
      <c r="M482"/>
      <c r="N482"/>
    </row>
    <row r="483" spans="13:14" ht="15">
      <c r="M483"/>
      <c r="N483"/>
    </row>
    <row r="484" spans="13:14" ht="15">
      <c r="M484"/>
      <c r="N484"/>
    </row>
    <row r="485" spans="13:14" ht="15">
      <c r="M485"/>
      <c r="N485"/>
    </row>
    <row r="486" spans="13:14" ht="15">
      <c r="M486"/>
      <c r="N486"/>
    </row>
    <row r="487" spans="13:14" ht="15">
      <c r="M487"/>
      <c r="N487"/>
    </row>
    <row r="488" spans="13:14" ht="15">
      <c r="M488"/>
      <c r="N488"/>
    </row>
    <row r="489" spans="13:14" ht="15">
      <c r="M489"/>
      <c r="N489"/>
    </row>
    <row r="490" spans="13:14" ht="15">
      <c r="M490"/>
      <c r="N490"/>
    </row>
    <row r="491" spans="13:14" ht="15">
      <c r="M491"/>
      <c r="N491"/>
    </row>
    <row r="492" spans="13:14" ht="15">
      <c r="M492"/>
      <c r="N492"/>
    </row>
    <row r="493" spans="13:14" ht="15">
      <c r="M493"/>
      <c r="N493"/>
    </row>
    <row r="494" spans="13:14" ht="15">
      <c r="M494"/>
      <c r="N494"/>
    </row>
    <row r="495" spans="13:14" ht="15">
      <c r="M495"/>
      <c r="N495"/>
    </row>
    <row r="496" spans="13:14" ht="15">
      <c r="M496"/>
      <c r="N496"/>
    </row>
    <row r="497" spans="13:14" ht="15">
      <c r="M497"/>
      <c r="N497"/>
    </row>
    <row r="498" spans="13:14" ht="15">
      <c r="M498"/>
      <c r="N498"/>
    </row>
    <row r="499" spans="13:14" ht="15">
      <c r="M499"/>
      <c r="N499"/>
    </row>
    <row r="500" spans="13:14" ht="15">
      <c r="M500"/>
      <c r="N500"/>
    </row>
    <row r="501" spans="13:14" ht="15">
      <c r="M501"/>
      <c r="N501"/>
    </row>
    <row r="502" spans="13:14" ht="15">
      <c r="M502"/>
      <c r="N502"/>
    </row>
    <row r="503" spans="13:14" ht="15">
      <c r="M503"/>
      <c r="N503"/>
    </row>
    <row r="504" spans="13:14" ht="15">
      <c r="M504"/>
      <c r="N504"/>
    </row>
    <row r="505" spans="13:14" ht="15">
      <c r="M505"/>
      <c r="N505"/>
    </row>
    <row r="506" spans="13:14" ht="15">
      <c r="M506"/>
      <c r="N506"/>
    </row>
    <row r="507" spans="13:14" ht="15">
      <c r="M507"/>
      <c r="N507"/>
    </row>
    <row r="508" spans="13:14" ht="15">
      <c r="M508"/>
      <c r="N508"/>
    </row>
    <row r="509" spans="13:14" ht="15">
      <c r="M509"/>
      <c r="N509"/>
    </row>
    <row r="510" spans="13:14" ht="15">
      <c r="M510"/>
      <c r="N510"/>
    </row>
    <row r="511" spans="13:14" ht="15">
      <c r="M511"/>
      <c r="N511"/>
    </row>
    <row r="512" spans="13:14" ht="15">
      <c r="M512"/>
      <c r="N512"/>
    </row>
    <row r="513" spans="13:14" ht="15">
      <c r="M513"/>
      <c r="N513"/>
    </row>
    <row r="514" spans="13:14" ht="15">
      <c r="M514"/>
      <c r="N514"/>
    </row>
    <row r="515" spans="13:14" ht="15">
      <c r="M515"/>
      <c r="N515"/>
    </row>
    <row r="516" spans="13:14" ht="15">
      <c r="M516"/>
      <c r="N516"/>
    </row>
    <row r="517" spans="13:14" ht="15">
      <c r="M517"/>
      <c r="N517"/>
    </row>
    <row r="518" spans="13:14" ht="15">
      <c r="M518"/>
      <c r="N518"/>
    </row>
    <row r="519" spans="13:14" ht="15">
      <c r="M519"/>
      <c r="N519"/>
    </row>
    <row r="520" spans="13:14" ht="15">
      <c r="M520"/>
      <c r="N520"/>
    </row>
    <row r="521" spans="13:14" ht="15">
      <c r="M521"/>
      <c r="N521"/>
    </row>
    <row r="522" spans="13:14" ht="15">
      <c r="M522"/>
      <c r="N522"/>
    </row>
    <row r="523" spans="13:14" ht="15">
      <c r="M523"/>
      <c r="N523"/>
    </row>
    <row r="524" spans="13:14" ht="15">
      <c r="M524"/>
      <c r="N524"/>
    </row>
    <row r="525" spans="13:14" ht="15">
      <c r="M525"/>
      <c r="N525"/>
    </row>
    <row r="526" spans="13:14" ht="15">
      <c r="M526"/>
      <c r="N526"/>
    </row>
    <row r="527" spans="13:14" ht="15">
      <c r="M527"/>
      <c r="N527"/>
    </row>
    <row r="528" spans="13:14" ht="15">
      <c r="M528"/>
      <c r="N528"/>
    </row>
    <row r="529" spans="13:14" ht="15">
      <c r="M529"/>
      <c r="N529"/>
    </row>
    <row r="530" spans="13:14" ht="15">
      <c r="M530"/>
      <c r="N530"/>
    </row>
    <row r="531" spans="13:14" ht="15">
      <c r="M531"/>
      <c r="N531"/>
    </row>
    <row r="532" spans="13:14" ht="15">
      <c r="M532"/>
      <c r="N532"/>
    </row>
    <row r="533" spans="13:14" ht="15">
      <c r="M533"/>
      <c r="N533"/>
    </row>
    <row r="534" spans="13:14" ht="15">
      <c r="M534"/>
      <c r="N534"/>
    </row>
    <row r="535" spans="13:14" ht="15">
      <c r="M535"/>
      <c r="N535"/>
    </row>
    <row r="536" spans="13:14" ht="15">
      <c r="M536"/>
      <c r="N536"/>
    </row>
    <row r="537" spans="13:14" ht="15">
      <c r="M537"/>
      <c r="N537"/>
    </row>
    <row r="538" spans="13:14" ht="15">
      <c r="M538"/>
      <c r="N538"/>
    </row>
    <row r="539" spans="13:14" ht="15">
      <c r="M539"/>
      <c r="N539"/>
    </row>
    <row r="540" spans="13:14" ht="15">
      <c r="M540"/>
      <c r="N540"/>
    </row>
    <row r="541" spans="13:14" ht="15">
      <c r="M541"/>
      <c r="N541"/>
    </row>
    <row r="542" spans="13:14" ht="15">
      <c r="M542"/>
      <c r="N542"/>
    </row>
    <row r="543" spans="13:14" ht="15">
      <c r="M543"/>
      <c r="N543"/>
    </row>
    <row r="544" spans="13:14" ht="15">
      <c r="M544"/>
      <c r="N544"/>
    </row>
    <row r="545" spans="13:14" ht="15">
      <c r="M545"/>
      <c r="N545"/>
    </row>
    <row r="546" spans="13:14" ht="15">
      <c r="M546"/>
      <c r="N546"/>
    </row>
    <row r="547" spans="13:14" ht="15">
      <c r="M547"/>
      <c r="N547"/>
    </row>
    <row r="548" spans="13:14" ht="15">
      <c r="M548"/>
      <c r="N548"/>
    </row>
    <row r="549" spans="13:14" ht="15">
      <c r="M549"/>
      <c r="N549"/>
    </row>
    <row r="550" spans="13:14" ht="15">
      <c r="M550"/>
      <c r="N550"/>
    </row>
    <row r="551" spans="13:14" ht="15">
      <c r="M551"/>
      <c r="N551"/>
    </row>
    <row r="552" spans="13:14" ht="15">
      <c r="M552"/>
      <c r="N552"/>
    </row>
    <row r="553" spans="13:14" ht="15">
      <c r="M553"/>
      <c r="N553"/>
    </row>
    <row r="554" spans="13:14" ht="15">
      <c r="M554"/>
      <c r="N554"/>
    </row>
    <row r="555" spans="13:14" ht="15">
      <c r="M555"/>
      <c r="N555"/>
    </row>
    <row r="556" spans="13:14" ht="15">
      <c r="M556"/>
      <c r="N556"/>
    </row>
    <row r="557" spans="13:14" ht="15">
      <c r="M557"/>
      <c r="N557"/>
    </row>
    <row r="558" spans="13:14" ht="15">
      <c r="M558"/>
      <c r="N558"/>
    </row>
    <row r="559" spans="13:14" ht="15">
      <c r="M559"/>
      <c r="N559"/>
    </row>
    <row r="560" spans="13:14" ht="15">
      <c r="M560"/>
      <c r="N560"/>
    </row>
    <row r="561" spans="13:14" ht="15">
      <c r="M561"/>
      <c r="N561"/>
    </row>
    <row r="562" spans="13:14" ht="15">
      <c r="M562"/>
      <c r="N562"/>
    </row>
    <row r="563" spans="13:14" ht="15">
      <c r="M563"/>
      <c r="N563"/>
    </row>
    <row r="564" spans="13:14" ht="15">
      <c r="M564"/>
      <c r="N564"/>
    </row>
    <row r="565" spans="13:14" ht="15">
      <c r="M565"/>
      <c r="N565"/>
    </row>
    <row r="566" spans="13:14" ht="15">
      <c r="M566"/>
      <c r="N566"/>
    </row>
    <row r="567" spans="13:14" ht="15">
      <c r="M567"/>
      <c r="N567"/>
    </row>
    <row r="568" spans="13:14" ht="15">
      <c r="M568"/>
      <c r="N568"/>
    </row>
    <row r="569" spans="13:14" ht="15">
      <c r="M569"/>
      <c r="N569"/>
    </row>
    <row r="570" spans="13:14" ht="15">
      <c r="M570"/>
      <c r="N570"/>
    </row>
    <row r="571" spans="13:14" ht="15">
      <c r="M571"/>
      <c r="N571"/>
    </row>
    <row r="572" spans="13:14" ht="15">
      <c r="M572"/>
      <c r="N572"/>
    </row>
    <row r="573" spans="13:14" ht="15">
      <c r="M573"/>
      <c r="N573"/>
    </row>
    <row r="574" spans="13:14" ht="15">
      <c r="M574"/>
      <c r="N574"/>
    </row>
    <row r="575" spans="13:14" ht="15">
      <c r="M575"/>
      <c r="N575"/>
    </row>
    <row r="576" spans="13:14" ht="15">
      <c r="M576"/>
      <c r="N576"/>
    </row>
    <row r="577" spans="13:14" ht="15">
      <c r="M577"/>
      <c r="N577"/>
    </row>
    <row r="578" spans="13:14" ht="15">
      <c r="M578"/>
      <c r="N578"/>
    </row>
    <row r="579" spans="13:14" ht="15">
      <c r="M579"/>
      <c r="N579"/>
    </row>
    <row r="580" spans="13:14" ht="15">
      <c r="M580"/>
      <c r="N580"/>
    </row>
    <row r="581" spans="13:14" ht="15">
      <c r="M581"/>
      <c r="N581"/>
    </row>
    <row r="582" spans="13:14" ht="15">
      <c r="M582"/>
      <c r="N582"/>
    </row>
    <row r="583" spans="13:14" ht="15">
      <c r="M583"/>
      <c r="N583"/>
    </row>
    <row r="584" spans="13:14" ht="15">
      <c r="M584"/>
      <c r="N584"/>
    </row>
    <row r="585" spans="13:14" ht="15">
      <c r="M585"/>
      <c r="N585"/>
    </row>
    <row r="586" spans="13:14" ht="15">
      <c r="M586"/>
      <c r="N586"/>
    </row>
    <row r="587" spans="13:14" ht="15">
      <c r="M587"/>
      <c r="N587"/>
    </row>
    <row r="588" spans="13:14" ht="15">
      <c r="M588"/>
      <c r="N588"/>
    </row>
    <row r="589" spans="13:14" ht="15">
      <c r="M589"/>
      <c r="N589"/>
    </row>
    <row r="590" spans="13:14" ht="15">
      <c r="M590"/>
      <c r="N590"/>
    </row>
    <row r="591" spans="13:14" ht="15">
      <c r="M591"/>
      <c r="N591"/>
    </row>
    <row r="592" spans="13:14" ht="15">
      <c r="M592"/>
      <c r="N592"/>
    </row>
    <row r="593" spans="13:14" ht="15">
      <c r="M593"/>
      <c r="N593"/>
    </row>
    <row r="594" spans="13:14" ht="15">
      <c r="M594"/>
      <c r="N594"/>
    </row>
    <row r="595" spans="13:14" ht="15">
      <c r="M595"/>
      <c r="N595"/>
    </row>
    <row r="596" spans="13:14" ht="15">
      <c r="M596"/>
      <c r="N596"/>
    </row>
    <row r="597" spans="13:14" ht="15">
      <c r="M597"/>
      <c r="N597"/>
    </row>
    <row r="598" spans="13:14" ht="15">
      <c r="M598"/>
      <c r="N598"/>
    </row>
    <row r="599" spans="13:14" ht="15">
      <c r="M599"/>
      <c r="N599"/>
    </row>
    <row r="600" spans="13:14" ht="15">
      <c r="M600"/>
      <c r="N600"/>
    </row>
    <row r="601" spans="13:14" ht="15">
      <c r="M601"/>
      <c r="N601"/>
    </row>
    <row r="602" spans="13:14" ht="15">
      <c r="M602"/>
      <c r="N602"/>
    </row>
    <row r="603" spans="13:14" ht="15">
      <c r="M603"/>
      <c r="N603"/>
    </row>
    <row r="604" spans="13:14" ht="15">
      <c r="M604"/>
      <c r="N604"/>
    </row>
    <row r="605" spans="13:14" ht="15">
      <c r="M605"/>
      <c r="N605"/>
    </row>
    <row r="606" spans="13:14" ht="15">
      <c r="M606"/>
      <c r="N606"/>
    </row>
    <row r="607" spans="13:14" ht="15">
      <c r="M607"/>
      <c r="N607"/>
    </row>
    <row r="608" spans="13:14" ht="15">
      <c r="M608"/>
      <c r="N608"/>
    </row>
    <row r="609" spans="13:14" ht="15">
      <c r="M609"/>
      <c r="N609"/>
    </row>
    <row r="610" spans="13:14" ht="15">
      <c r="M610"/>
      <c r="N610"/>
    </row>
    <row r="611" spans="13:14" ht="15">
      <c r="M611"/>
      <c r="N611"/>
    </row>
  </sheetData>
  <printOptions/>
  <pageMargins left="0.75" right="0.75" top="1" bottom="1" header="0.5" footer="0.5"/>
  <pageSetup fitToHeight="1" fitToWidth="1" horizontalDpi="300" verticalDpi="300" orientation="portrait" paperSize="9" scale="66" r:id="rId1"/>
  <headerFooter alignWithMargins="0">
    <oddHeader>&amp;R&amp;"Arial,Bold"&amp;16RAIL SERVICES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M76"/>
  <sheetViews>
    <sheetView zoomScale="75" zoomScaleNormal="75" workbookViewId="0" topLeftCell="A1">
      <selection activeCell="A1" sqref="A1"/>
    </sheetView>
  </sheetViews>
  <sheetFormatPr defaultColWidth="8.88671875" defaultRowHeight="15"/>
  <cols>
    <col min="1" max="1" width="35.21484375" style="1" customWidth="1"/>
    <col min="2" max="2" width="1.5625" style="1" customWidth="1"/>
    <col min="3" max="11" width="8.21484375" style="1" customWidth="1"/>
    <col min="12" max="13" width="8.21484375" style="65" customWidth="1"/>
    <col min="14" max="14" width="1.77734375" style="1" customWidth="1"/>
    <col min="15" max="16384" width="8.88671875" style="1" customWidth="1"/>
  </cols>
  <sheetData>
    <row r="1" ht="18.75" customHeight="1"/>
    <row r="2" spans="1:13" s="33" customFormat="1" ht="21">
      <c r="A2" s="231" t="s">
        <v>533</v>
      </c>
      <c r="L2" s="77"/>
      <c r="M2" s="77"/>
    </row>
    <row r="3" spans="1:13" s="33" customFormat="1" ht="18">
      <c r="A3" s="125" t="s">
        <v>493</v>
      </c>
      <c r="L3" s="77"/>
      <c r="M3" s="77"/>
    </row>
    <row r="4" spans="1:13" s="33" customFormat="1" ht="5.25" customHeight="1">
      <c r="A4" s="174" t="s">
        <v>467</v>
      </c>
      <c r="B4" s="15"/>
      <c r="C4" s="15"/>
      <c r="D4" s="15"/>
      <c r="E4" s="15"/>
      <c r="F4" s="15"/>
      <c r="G4" s="15"/>
      <c r="H4" s="8"/>
      <c r="I4" s="8"/>
      <c r="J4" s="8"/>
      <c r="K4" s="8"/>
      <c r="L4" s="60"/>
      <c r="M4" s="60"/>
    </row>
    <row r="5" spans="1:13" ht="15.75">
      <c r="A5" s="181"/>
      <c r="B5" s="181"/>
      <c r="C5" s="176" t="s">
        <v>7</v>
      </c>
      <c r="D5" s="176" t="s">
        <v>57</v>
      </c>
      <c r="E5" s="176" t="s">
        <v>92</v>
      </c>
      <c r="F5" s="176" t="s">
        <v>119</v>
      </c>
      <c r="G5" s="229" t="s">
        <v>127</v>
      </c>
      <c r="H5" s="229" t="s">
        <v>129</v>
      </c>
      <c r="I5" s="229" t="s">
        <v>202</v>
      </c>
      <c r="J5" s="229" t="s">
        <v>306</v>
      </c>
      <c r="K5" s="229" t="s">
        <v>431</v>
      </c>
      <c r="L5" s="229" t="s">
        <v>437</v>
      </c>
      <c r="M5" s="229" t="s">
        <v>499</v>
      </c>
    </row>
    <row r="6" spans="1:13" ht="3" customHeight="1">
      <c r="A6" s="9"/>
      <c r="B6" s="9"/>
      <c r="C6" s="41"/>
      <c r="D6" s="10"/>
      <c r="E6" s="3"/>
      <c r="F6" s="3"/>
      <c r="G6" s="3"/>
      <c r="H6" s="3"/>
      <c r="I6" s="66"/>
      <c r="L6" s="1"/>
      <c r="M6" s="1"/>
    </row>
    <row r="7" spans="1:13" ht="12.75">
      <c r="A7" s="54"/>
      <c r="B7" s="9"/>
      <c r="C7" s="41"/>
      <c r="D7" s="10"/>
      <c r="E7" s="10"/>
      <c r="F7" s="3"/>
      <c r="G7" s="3"/>
      <c r="H7" s="10"/>
      <c r="J7" s="65"/>
      <c r="K7" s="67"/>
      <c r="L7" s="67"/>
      <c r="M7" s="67" t="s">
        <v>15</v>
      </c>
    </row>
    <row r="8" spans="1:13" ht="3" customHeight="1">
      <c r="A8" s="54"/>
      <c r="B8" s="9"/>
      <c r="C8" s="41"/>
      <c r="D8" s="10"/>
      <c r="E8" s="10"/>
      <c r="F8" s="3"/>
      <c r="G8" s="3"/>
      <c r="H8" s="10"/>
      <c r="I8" s="67"/>
      <c r="L8" s="1"/>
      <c r="M8" s="1"/>
    </row>
    <row r="9" spans="1:13" ht="15">
      <c r="A9" s="8" t="s">
        <v>226</v>
      </c>
      <c r="B9" s="9"/>
      <c r="C9" s="37">
        <v>1.3</v>
      </c>
      <c r="D9" s="37">
        <v>0.4</v>
      </c>
      <c r="E9" s="37">
        <v>0.2</v>
      </c>
      <c r="F9" s="132">
        <v>0.2</v>
      </c>
      <c r="G9" s="37">
        <v>0.2</v>
      </c>
      <c r="H9" s="37">
        <v>0.2</v>
      </c>
      <c r="I9" s="133">
        <v>0.3</v>
      </c>
      <c r="J9" s="39">
        <v>0.4</v>
      </c>
      <c r="K9" s="156">
        <v>0.4</v>
      </c>
      <c r="L9" s="156">
        <v>0.423</v>
      </c>
      <c r="M9" s="156">
        <v>0.57</v>
      </c>
    </row>
    <row r="10" spans="1:13" ht="15">
      <c r="A10" s="8" t="s">
        <v>227</v>
      </c>
      <c r="B10" s="9"/>
      <c r="C10" s="37">
        <v>2.3</v>
      </c>
      <c r="D10" s="37">
        <v>1.9</v>
      </c>
      <c r="E10" s="37">
        <v>2.8</v>
      </c>
      <c r="F10" s="37">
        <v>2.5</v>
      </c>
      <c r="G10" s="37">
        <v>3.7</v>
      </c>
      <c r="H10" s="37">
        <v>5.5</v>
      </c>
      <c r="I10" s="133">
        <v>7</v>
      </c>
      <c r="J10" s="133">
        <v>7.6</v>
      </c>
      <c r="K10" s="167">
        <v>9.8</v>
      </c>
      <c r="L10" s="167">
        <v>11.55</v>
      </c>
      <c r="M10" s="156">
        <v>13.721</v>
      </c>
    </row>
    <row r="11" spans="1:13" ht="15">
      <c r="A11" s="8" t="s">
        <v>228</v>
      </c>
      <c r="B11" s="9"/>
      <c r="C11" s="37">
        <v>0.5</v>
      </c>
      <c r="D11" s="37">
        <v>0.7</v>
      </c>
      <c r="E11" s="37">
        <v>0.6</v>
      </c>
      <c r="F11" s="37">
        <v>0.4</v>
      </c>
      <c r="G11" s="37">
        <v>0.3</v>
      </c>
      <c r="H11" s="37">
        <v>0.2</v>
      </c>
      <c r="I11" s="39">
        <v>0.5</v>
      </c>
      <c r="J11" s="39">
        <v>0.4</v>
      </c>
      <c r="K11" s="156">
        <v>0.3</v>
      </c>
      <c r="L11" s="156">
        <v>0.485</v>
      </c>
      <c r="M11" s="156">
        <v>0.388</v>
      </c>
    </row>
    <row r="12" spans="1:13" ht="15">
      <c r="A12" s="8" t="s">
        <v>229</v>
      </c>
      <c r="B12" s="9"/>
      <c r="C12" s="37">
        <v>16.7</v>
      </c>
      <c r="D12" s="37">
        <v>20</v>
      </c>
      <c r="E12" s="37">
        <v>18.8</v>
      </c>
      <c r="F12" s="37">
        <v>16.8</v>
      </c>
      <c r="G12" s="37">
        <v>22.1</v>
      </c>
      <c r="H12" s="37">
        <v>24.6</v>
      </c>
      <c r="I12" s="39">
        <v>24.4</v>
      </c>
      <c r="J12" s="39">
        <v>24.7</v>
      </c>
      <c r="K12" s="156">
        <v>32.6</v>
      </c>
      <c r="L12" s="156">
        <v>39.2</v>
      </c>
      <c r="M12" s="156">
        <v>51.101</v>
      </c>
    </row>
    <row r="13" spans="1:13" ht="15">
      <c r="A13" s="8" t="s">
        <v>230</v>
      </c>
      <c r="B13" s="9"/>
      <c r="C13" s="37"/>
      <c r="D13" s="37"/>
      <c r="E13" s="37"/>
      <c r="F13" s="37"/>
      <c r="G13" s="37">
        <v>21.3</v>
      </c>
      <c r="H13" s="37">
        <v>26</v>
      </c>
      <c r="I13" s="39">
        <v>26.6</v>
      </c>
      <c r="J13" s="39">
        <v>28.4</v>
      </c>
      <c r="K13" s="156">
        <v>35.9</v>
      </c>
      <c r="L13" s="156">
        <v>41.878</v>
      </c>
      <c r="M13" s="156">
        <v>52.419</v>
      </c>
    </row>
    <row r="14" spans="1:13" ht="4.5" customHeight="1">
      <c r="A14" s="8"/>
      <c r="B14" s="9"/>
      <c r="C14" s="108"/>
      <c r="D14" s="46"/>
      <c r="E14" s="46"/>
      <c r="F14" s="8"/>
      <c r="G14" s="8"/>
      <c r="H14" s="46"/>
      <c r="I14" s="79"/>
      <c r="J14" s="39"/>
      <c r="K14" s="156"/>
      <c r="L14" s="156"/>
      <c r="M14" s="156"/>
    </row>
    <row r="15" spans="1:13" ht="15">
      <c r="A15" s="8" t="s">
        <v>231</v>
      </c>
      <c r="B15" s="9"/>
      <c r="C15" s="37">
        <v>1.6</v>
      </c>
      <c r="D15" s="37">
        <v>1.5</v>
      </c>
      <c r="E15" s="37">
        <v>1.1</v>
      </c>
      <c r="F15" s="37">
        <v>1.1</v>
      </c>
      <c r="G15" s="37">
        <v>0.6</v>
      </c>
      <c r="H15" s="37">
        <v>0.7</v>
      </c>
      <c r="I15" s="39">
        <v>0.5</v>
      </c>
      <c r="J15" s="39">
        <v>0.5</v>
      </c>
      <c r="K15" s="156">
        <v>0.6</v>
      </c>
      <c r="L15" s="156">
        <v>0.913</v>
      </c>
      <c r="M15" s="156">
        <v>0.858</v>
      </c>
    </row>
    <row r="16" spans="1:13" ht="15">
      <c r="A16" s="8" t="s">
        <v>232</v>
      </c>
      <c r="B16" s="9"/>
      <c r="C16" s="37">
        <v>0.1</v>
      </c>
      <c r="D16" s="37">
        <v>0.1</v>
      </c>
      <c r="E16" s="37">
        <v>0</v>
      </c>
      <c r="F16" s="37">
        <v>0.1</v>
      </c>
      <c r="G16" s="37">
        <v>0.1</v>
      </c>
      <c r="H16" s="37">
        <v>0.1</v>
      </c>
      <c r="I16" s="39">
        <v>0.1</v>
      </c>
      <c r="J16" s="39">
        <v>0.1</v>
      </c>
      <c r="K16" s="156">
        <v>0.2</v>
      </c>
      <c r="L16" s="156">
        <v>0.162</v>
      </c>
      <c r="M16" s="156">
        <v>0.216</v>
      </c>
    </row>
    <row r="17" spans="1:13" ht="15">
      <c r="A17" s="8" t="s">
        <v>233</v>
      </c>
      <c r="B17" s="9"/>
      <c r="C17" s="37">
        <v>1.5</v>
      </c>
      <c r="D17" s="37">
        <v>1.8</v>
      </c>
      <c r="E17" s="37">
        <v>1.6</v>
      </c>
      <c r="F17" s="37">
        <v>1.6</v>
      </c>
      <c r="G17" s="37">
        <v>2.1</v>
      </c>
      <c r="H17" s="37">
        <v>2.5</v>
      </c>
      <c r="I17" s="39">
        <v>2.4</v>
      </c>
      <c r="J17" s="39">
        <v>2.8</v>
      </c>
      <c r="K17" s="156">
        <v>2.2</v>
      </c>
      <c r="L17" s="156">
        <v>2.32</v>
      </c>
      <c r="M17" s="156">
        <v>2.524</v>
      </c>
    </row>
    <row r="18" spans="1:13" ht="5.25" customHeight="1">
      <c r="A18" s="7"/>
      <c r="B18" s="9"/>
      <c r="C18" s="108"/>
      <c r="D18" s="46"/>
      <c r="E18" s="46"/>
      <c r="F18" s="8"/>
      <c r="G18" s="8"/>
      <c r="H18" s="46"/>
      <c r="I18" s="79"/>
      <c r="J18" s="39"/>
      <c r="K18" s="156"/>
      <c r="L18" s="156"/>
      <c r="M18" s="156"/>
    </row>
    <row r="19" spans="1:13" ht="15">
      <c r="A19" s="8" t="s">
        <v>234</v>
      </c>
      <c r="B19" s="9"/>
      <c r="C19" s="37">
        <v>256</v>
      </c>
      <c r="D19" s="37">
        <v>256.1</v>
      </c>
      <c r="E19" s="37">
        <v>278.4</v>
      </c>
      <c r="F19" s="37">
        <v>285.8</v>
      </c>
      <c r="G19" s="37">
        <v>239</v>
      </c>
      <c r="H19" s="37">
        <v>239.2</v>
      </c>
      <c r="I19" s="39">
        <v>269.3</v>
      </c>
      <c r="J19" s="39">
        <v>334.7</v>
      </c>
      <c r="K19" s="156">
        <v>401</v>
      </c>
      <c r="L19" s="156">
        <v>453.629</v>
      </c>
      <c r="M19" s="156">
        <v>487.9700000400006</v>
      </c>
    </row>
    <row r="20" spans="1:13" ht="15">
      <c r="A20" s="8" t="s">
        <v>235</v>
      </c>
      <c r="B20" s="9"/>
      <c r="C20" s="37">
        <v>7.7</v>
      </c>
      <c r="D20" s="37">
        <v>8.8</v>
      </c>
      <c r="E20" s="37">
        <v>8.4</v>
      </c>
      <c r="F20" s="37">
        <v>9.6</v>
      </c>
      <c r="G20" s="37">
        <v>7.1</v>
      </c>
      <c r="H20" s="37">
        <v>9.5</v>
      </c>
      <c r="I20" s="39">
        <v>10.7</v>
      </c>
      <c r="J20" s="39">
        <v>14.9</v>
      </c>
      <c r="K20" s="156">
        <v>21.1</v>
      </c>
      <c r="L20" s="156">
        <v>22.053</v>
      </c>
      <c r="M20" s="156">
        <v>19.904</v>
      </c>
    </row>
    <row r="21" spans="1:13" ht="8.25" customHeight="1">
      <c r="A21" s="8"/>
      <c r="B21" s="9"/>
      <c r="C21" s="108"/>
      <c r="D21" s="46"/>
      <c r="E21" s="46"/>
      <c r="F21" s="8"/>
      <c r="G21" s="8"/>
      <c r="H21" s="46"/>
      <c r="I21" s="79"/>
      <c r="J21" s="39"/>
      <c r="K21" s="156"/>
      <c r="L21" s="156"/>
      <c r="M21" s="156"/>
    </row>
    <row r="22" spans="1:13" ht="15">
      <c r="A22" s="8" t="s">
        <v>236</v>
      </c>
      <c r="B22" s="9"/>
      <c r="C22" s="37">
        <v>34.3</v>
      </c>
      <c r="D22" s="37">
        <v>39.3</v>
      </c>
      <c r="E22" s="37">
        <v>44.4</v>
      </c>
      <c r="F22" s="37">
        <v>41.4</v>
      </c>
      <c r="G22" s="37">
        <v>40.3</v>
      </c>
      <c r="H22" s="37">
        <v>40.1</v>
      </c>
      <c r="I22" s="39">
        <v>46.9</v>
      </c>
      <c r="J22" s="156">
        <v>47.6</v>
      </c>
      <c r="K22" s="156">
        <v>54.5</v>
      </c>
      <c r="L22" s="156">
        <v>53.656</v>
      </c>
      <c r="M22" s="156">
        <v>52.22599996000001</v>
      </c>
    </row>
    <row r="23" spans="1:13" ht="15">
      <c r="A23" s="8" t="s">
        <v>237</v>
      </c>
      <c r="B23" s="9"/>
      <c r="C23" s="37"/>
      <c r="D23" s="37">
        <v>16.2</v>
      </c>
      <c r="E23" s="37">
        <v>110.2</v>
      </c>
      <c r="F23" s="37">
        <v>126.4</v>
      </c>
      <c r="G23" s="37">
        <v>131.1</v>
      </c>
      <c r="H23" s="37">
        <v>158.9</v>
      </c>
      <c r="I23" s="39">
        <v>195.5</v>
      </c>
      <c r="J23" s="39">
        <v>206.4</v>
      </c>
      <c r="K23" s="156">
        <v>211.1</v>
      </c>
      <c r="L23" s="156">
        <v>202.468</v>
      </c>
      <c r="M23" s="156">
        <v>214.66400004000002</v>
      </c>
    </row>
    <row r="24" spans="1:13" ht="15">
      <c r="A24" s="8" t="s">
        <v>238</v>
      </c>
      <c r="B24" s="9"/>
      <c r="C24" s="37">
        <v>155.3</v>
      </c>
      <c r="D24" s="37">
        <v>206.4</v>
      </c>
      <c r="E24" s="37">
        <v>234.3</v>
      </c>
      <c r="F24" s="37">
        <v>202.1</v>
      </c>
      <c r="G24" s="37">
        <v>186.4</v>
      </c>
      <c r="H24" s="37">
        <v>200.8</v>
      </c>
      <c r="I24" s="39">
        <v>239.3</v>
      </c>
      <c r="J24" s="39">
        <v>246.9</v>
      </c>
      <c r="K24" s="156">
        <v>262.3</v>
      </c>
      <c r="L24" s="156">
        <v>270.913</v>
      </c>
      <c r="M24" s="156">
        <v>272.71699997999985</v>
      </c>
    </row>
    <row r="25" spans="1:13" ht="15" customHeight="1">
      <c r="A25" s="8" t="s">
        <v>239</v>
      </c>
      <c r="B25" s="9"/>
      <c r="C25" s="37">
        <v>344.2</v>
      </c>
      <c r="D25" s="37">
        <v>393.9</v>
      </c>
      <c r="E25" s="37">
        <v>427.3</v>
      </c>
      <c r="F25" s="37">
        <v>408.5</v>
      </c>
      <c r="G25" s="37">
        <v>365.7</v>
      </c>
      <c r="H25" s="37">
        <v>355.7</v>
      </c>
      <c r="I25" s="39">
        <v>405.3</v>
      </c>
      <c r="J25" s="39">
        <v>424.3</v>
      </c>
      <c r="K25" s="156">
        <v>410.3</v>
      </c>
      <c r="L25" s="156">
        <v>464.003</v>
      </c>
      <c r="M25" s="156">
        <v>496.9270000199998</v>
      </c>
    </row>
    <row r="26" spans="1:13" ht="6" customHeight="1">
      <c r="A26" s="8"/>
      <c r="B26" s="9"/>
      <c r="C26" s="108"/>
      <c r="D26" s="46"/>
      <c r="E26" s="46"/>
      <c r="F26" s="8"/>
      <c r="G26" s="8"/>
      <c r="H26" s="46"/>
      <c r="I26" s="79"/>
      <c r="J26" s="39"/>
      <c r="K26" s="156"/>
      <c r="L26" s="156"/>
      <c r="M26" s="156"/>
    </row>
    <row r="27" spans="1:13" ht="15">
      <c r="A27" s="8" t="s">
        <v>240</v>
      </c>
      <c r="B27" s="9"/>
      <c r="C27" s="37">
        <v>169.9</v>
      </c>
      <c r="D27" s="37">
        <v>176.7</v>
      </c>
      <c r="E27" s="37">
        <v>181.9</v>
      </c>
      <c r="F27" s="37">
        <v>158.3</v>
      </c>
      <c r="G27" s="37">
        <v>160.8</v>
      </c>
      <c r="H27" s="37">
        <v>167.5</v>
      </c>
      <c r="I27" s="39">
        <v>170.9</v>
      </c>
      <c r="J27" s="39">
        <v>193.4</v>
      </c>
      <c r="K27" s="156">
        <v>202.9</v>
      </c>
      <c r="L27" s="156">
        <v>306.185</v>
      </c>
      <c r="M27" s="156">
        <v>385.27300001999964</v>
      </c>
    </row>
    <row r="28" spans="1:13" ht="15" customHeight="1">
      <c r="A28" s="8" t="s">
        <v>241</v>
      </c>
      <c r="B28" s="9"/>
      <c r="C28" s="37">
        <v>68.1</v>
      </c>
      <c r="D28" s="37">
        <v>79.8</v>
      </c>
      <c r="E28" s="37">
        <v>94.1</v>
      </c>
      <c r="F28" s="37">
        <v>82.9</v>
      </c>
      <c r="G28" s="37">
        <v>90.3</v>
      </c>
      <c r="H28" s="37">
        <v>103.2</v>
      </c>
      <c r="I28" s="39">
        <v>110.7</v>
      </c>
      <c r="J28" s="39">
        <v>126.7</v>
      </c>
      <c r="K28" s="156">
        <v>135.8</v>
      </c>
      <c r="L28" s="156">
        <v>159.947</v>
      </c>
      <c r="M28" s="156">
        <v>209.2589999799999</v>
      </c>
    </row>
    <row r="29" spans="1:13" ht="6" customHeight="1">
      <c r="A29" s="8"/>
      <c r="B29" s="9"/>
      <c r="C29" s="36"/>
      <c r="D29" s="36"/>
      <c r="E29" s="36"/>
      <c r="F29" s="36"/>
      <c r="G29" s="36"/>
      <c r="H29" s="36"/>
      <c r="I29" s="68"/>
      <c r="J29" s="39"/>
      <c r="K29" s="156"/>
      <c r="L29" s="156"/>
      <c r="M29" s="156"/>
    </row>
    <row r="30" spans="1:13" ht="15" customHeight="1">
      <c r="A30" s="8" t="s">
        <v>242</v>
      </c>
      <c r="B30" s="9"/>
      <c r="C30" s="37"/>
      <c r="D30" s="37"/>
      <c r="E30" s="37"/>
      <c r="F30" s="37"/>
      <c r="G30" s="37">
        <v>66.6</v>
      </c>
      <c r="H30" s="37">
        <v>81.7</v>
      </c>
      <c r="I30" s="39">
        <v>89.8</v>
      </c>
      <c r="J30" s="39">
        <v>119.9</v>
      </c>
      <c r="K30" s="156">
        <v>121.8</v>
      </c>
      <c r="L30" s="156">
        <v>109.543</v>
      </c>
      <c r="M30" s="156">
        <v>135.1490000200001</v>
      </c>
    </row>
    <row r="31" spans="1:13" ht="15" customHeight="1">
      <c r="A31" s="8" t="s">
        <v>243</v>
      </c>
      <c r="B31" s="9"/>
      <c r="C31" s="37"/>
      <c r="D31" s="37"/>
      <c r="E31" s="37"/>
      <c r="F31" s="37"/>
      <c r="G31" s="37">
        <v>79.7</v>
      </c>
      <c r="H31" s="37">
        <v>125.8</v>
      </c>
      <c r="I31" s="39">
        <v>137.4</v>
      </c>
      <c r="J31" s="39">
        <v>159.8</v>
      </c>
      <c r="K31" s="156">
        <v>176.9</v>
      </c>
      <c r="L31" s="156">
        <v>190.029</v>
      </c>
      <c r="M31" s="156">
        <v>182.889</v>
      </c>
    </row>
    <row r="32" spans="1:13" ht="6" customHeight="1">
      <c r="A32" s="8"/>
      <c r="B32" s="9"/>
      <c r="C32" s="42"/>
      <c r="D32" s="42"/>
      <c r="E32" s="42"/>
      <c r="F32" s="42"/>
      <c r="G32" s="42"/>
      <c r="H32" s="42"/>
      <c r="I32" s="69"/>
      <c r="J32" s="39"/>
      <c r="K32" s="156"/>
      <c r="L32" s="156"/>
      <c r="M32" s="156"/>
    </row>
    <row r="33" spans="1:13" ht="15" customHeight="1">
      <c r="A33" s="8" t="s">
        <v>244</v>
      </c>
      <c r="B33" s="9"/>
      <c r="C33" s="37"/>
      <c r="D33" s="37"/>
      <c r="E33" s="37"/>
      <c r="F33" s="37"/>
      <c r="G33" s="37"/>
      <c r="H33" s="37">
        <v>68.1</v>
      </c>
      <c r="I33" s="39">
        <v>295</v>
      </c>
      <c r="J33" s="39">
        <v>353.3</v>
      </c>
      <c r="K33" s="156">
        <v>367.6</v>
      </c>
      <c r="L33" s="156">
        <v>382.645</v>
      </c>
      <c r="M33" s="156">
        <v>434.24216002000003</v>
      </c>
    </row>
    <row r="34" spans="1:13" ht="15">
      <c r="A34" s="8" t="s">
        <v>245</v>
      </c>
      <c r="B34" s="9"/>
      <c r="C34" s="37">
        <v>188.8</v>
      </c>
      <c r="D34" s="37">
        <v>213.7</v>
      </c>
      <c r="E34" s="37">
        <v>216.6</v>
      </c>
      <c r="F34" s="37">
        <v>209.1</v>
      </c>
      <c r="G34" s="37">
        <v>214.9</v>
      </c>
      <c r="H34" s="37">
        <v>225.6</v>
      </c>
      <c r="I34" s="39">
        <v>227.7</v>
      </c>
      <c r="J34" s="39">
        <v>248.7</v>
      </c>
      <c r="K34" s="156">
        <v>250.7</v>
      </c>
      <c r="L34" s="156">
        <v>255.195</v>
      </c>
      <c r="M34" s="156">
        <v>254.0800000200002</v>
      </c>
    </row>
    <row r="35" spans="1:13" ht="15">
      <c r="A35" s="8" t="s">
        <v>246</v>
      </c>
      <c r="B35" s="9"/>
      <c r="C35" s="37">
        <v>424.7</v>
      </c>
      <c r="D35" s="37">
        <v>481.9</v>
      </c>
      <c r="E35" s="37">
        <v>515.5</v>
      </c>
      <c r="F35" s="37">
        <v>516.7</v>
      </c>
      <c r="G35" s="37">
        <v>542.8</v>
      </c>
      <c r="H35" s="37">
        <v>567.8</v>
      </c>
      <c r="I35" s="39">
        <v>584.2</v>
      </c>
      <c r="J35" s="39">
        <v>621.6</v>
      </c>
      <c r="K35" s="156">
        <v>624.2</v>
      </c>
      <c r="L35" s="156">
        <v>602.367</v>
      </c>
      <c r="M35" s="156">
        <v>566</v>
      </c>
    </row>
    <row r="36" spans="1:13" ht="15">
      <c r="A36" s="8" t="s">
        <v>247</v>
      </c>
      <c r="B36" s="9"/>
      <c r="C36" s="37">
        <v>502.5</v>
      </c>
      <c r="D36" s="37">
        <v>598</v>
      </c>
      <c r="E36" s="37">
        <v>581.9</v>
      </c>
      <c r="F36" s="37">
        <v>581.1</v>
      </c>
      <c r="G36" s="37">
        <v>599.1</v>
      </c>
      <c r="H36" s="37">
        <v>585.3</v>
      </c>
      <c r="I36" s="39">
        <v>627.1</v>
      </c>
      <c r="J36" s="39">
        <v>645.4</v>
      </c>
      <c r="K36" s="156">
        <v>650.6</v>
      </c>
      <c r="L36" s="156">
        <v>650.028</v>
      </c>
      <c r="M36" s="156">
        <v>645.8030000599995</v>
      </c>
    </row>
    <row r="37" spans="1:13" ht="6.75" customHeight="1">
      <c r="A37" s="8"/>
      <c r="B37" s="9"/>
      <c r="C37" s="46"/>
      <c r="D37" s="46"/>
      <c r="E37" s="46"/>
      <c r="F37" s="8"/>
      <c r="G37" s="8"/>
      <c r="H37" s="60"/>
      <c r="I37" s="39"/>
      <c r="J37" s="39"/>
      <c r="K37" s="156"/>
      <c r="L37" s="156"/>
      <c r="M37" s="156"/>
    </row>
    <row r="38" spans="1:13" ht="15">
      <c r="A38" s="8" t="s">
        <v>248</v>
      </c>
      <c r="B38" s="9"/>
      <c r="C38" s="37">
        <v>29.8</v>
      </c>
      <c r="D38" s="37">
        <v>24.5</v>
      </c>
      <c r="E38" s="37">
        <v>22</v>
      </c>
      <c r="F38" s="37">
        <v>19</v>
      </c>
      <c r="G38" s="37">
        <v>14.1</v>
      </c>
      <c r="H38" s="37">
        <v>15.8</v>
      </c>
      <c r="I38" s="39">
        <v>18.4</v>
      </c>
      <c r="J38" s="39">
        <v>18.5</v>
      </c>
      <c r="K38" s="156">
        <v>19.9</v>
      </c>
      <c r="L38" s="156">
        <v>19.307</v>
      </c>
      <c r="M38" s="156">
        <v>20.314</v>
      </c>
    </row>
    <row r="39" spans="1:13" ht="15">
      <c r="A39" s="8" t="s">
        <v>249</v>
      </c>
      <c r="B39" s="9"/>
      <c r="C39" s="37">
        <v>29.2</v>
      </c>
      <c r="D39" s="37">
        <v>30.5</v>
      </c>
      <c r="E39" s="37">
        <v>24.9</v>
      </c>
      <c r="F39" s="37">
        <v>17.5</v>
      </c>
      <c r="G39" s="37">
        <v>15.1</v>
      </c>
      <c r="H39" s="37">
        <v>17.5</v>
      </c>
      <c r="I39" s="39">
        <v>19.3</v>
      </c>
      <c r="J39" s="39">
        <v>20.9</v>
      </c>
      <c r="K39" s="156">
        <v>18.9</v>
      </c>
      <c r="L39" s="156">
        <v>18.899</v>
      </c>
      <c r="M39" s="156">
        <v>20.427</v>
      </c>
    </row>
    <row r="40" spans="1:13" ht="15">
      <c r="A40" s="8" t="s">
        <v>250</v>
      </c>
      <c r="B40" s="9"/>
      <c r="C40" s="37">
        <v>47.6</v>
      </c>
      <c r="D40" s="37">
        <v>44.7</v>
      </c>
      <c r="E40" s="37">
        <v>36</v>
      </c>
      <c r="F40" s="37">
        <v>30.8</v>
      </c>
      <c r="G40" s="37">
        <v>28.3</v>
      </c>
      <c r="H40" s="37">
        <v>38.2</v>
      </c>
      <c r="I40" s="39">
        <v>40.1</v>
      </c>
      <c r="J40" s="39">
        <v>43.6</v>
      </c>
      <c r="K40" s="156">
        <v>41</v>
      </c>
      <c r="L40" s="156">
        <v>43.321</v>
      </c>
      <c r="M40" s="156">
        <v>47.12</v>
      </c>
    </row>
    <row r="41" spans="1:13" ht="15">
      <c r="A41" s="8" t="s">
        <v>251</v>
      </c>
      <c r="B41" s="9"/>
      <c r="C41" s="37">
        <v>144.6</v>
      </c>
      <c r="D41" s="37">
        <v>161</v>
      </c>
      <c r="E41" s="37">
        <v>169.1</v>
      </c>
      <c r="F41" s="37">
        <v>167.8</v>
      </c>
      <c r="G41" s="37">
        <v>163.8</v>
      </c>
      <c r="H41" s="37">
        <v>191.5</v>
      </c>
      <c r="I41" s="39">
        <v>217.9</v>
      </c>
      <c r="J41" s="39">
        <v>227.4</v>
      </c>
      <c r="K41" s="156">
        <v>225.6</v>
      </c>
      <c r="L41" s="156">
        <v>231.394</v>
      </c>
      <c r="M41" s="156">
        <v>245.575</v>
      </c>
    </row>
    <row r="42" spans="1:13" ht="4.5" customHeight="1">
      <c r="A42" s="8"/>
      <c r="B42" s="9"/>
      <c r="C42" s="46"/>
      <c r="D42" s="46"/>
      <c r="E42" s="46"/>
      <c r="F42" s="8"/>
      <c r="G42" s="8"/>
      <c r="H42" s="60"/>
      <c r="I42" s="39"/>
      <c r="J42" s="39"/>
      <c r="K42" s="156"/>
      <c r="L42" s="156"/>
      <c r="M42" s="156"/>
    </row>
    <row r="43" spans="1:13" ht="15" customHeight="1">
      <c r="A43" s="8" t="s">
        <v>252</v>
      </c>
      <c r="B43" s="3"/>
      <c r="C43" s="37">
        <v>112.9</v>
      </c>
      <c r="D43" s="37">
        <v>118.7</v>
      </c>
      <c r="E43" s="37">
        <v>117.2</v>
      </c>
      <c r="F43" s="37">
        <v>115.1</v>
      </c>
      <c r="G43" s="37">
        <v>106.7</v>
      </c>
      <c r="H43" s="37">
        <v>120.5</v>
      </c>
      <c r="I43" s="39">
        <v>130.9</v>
      </c>
      <c r="J43" s="39">
        <v>167.1</v>
      </c>
      <c r="K43" s="156">
        <v>191.8</v>
      </c>
      <c r="L43" s="156">
        <v>224.138</v>
      </c>
      <c r="M43" s="156">
        <v>224.59700002000002</v>
      </c>
    </row>
    <row r="44" spans="1:13" ht="15" customHeight="1">
      <c r="A44" s="8" t="s">
        <v>253</v>
      </c>
      <c r="B44" s="3"/>
      <c r="C44" s="37">
        <v>51.6</v>
      </c>
      <c r="D44" s="37">
        <v>48.9</v>
      </c>
      <c r="E44" s="37">
        <v>54.9</v>
      </c>
      <c r="F44" s="37">
        <v>61.5</v>
      </c>
      <c r="G44" s="37">
        <v>61</v>
      </c>
      <c r="H44" s="37">
        <v>73</v>
      </c>
      <c r="I44" s="39">
        <v>83</v>
      </c>
      <c r="J44" s="39">
        <v>90</v>
      </c>
      <c r="K44" s="156">
        <v>90.5</v>
      </c>
      <c r="L44" s="156">
        <v>96.586</v>
      </c>
      <c r="M44" s="156">
        <v>97.26300004</v>
      </c>
    </row>
    <row r="45" spans="1:13" ht="8.25" customHeight="1">
      <c r="A45" s="8"/>
      <c r="B45" s="3"/>
      <c r="C45" s="36"/>
      <c r="D45" s="36"/>
      <c r="E45" s="36"/>
      <c r="F45" s="36"/>
      <c r="G45" s="36"/>
      <c r="H45" s="68"/>
      <c r="I45" s="39"/>
      <c r="J45" s="39"/>
      <c r="K45" s="156" t="s">
        <v>299</v>
      </c>
      <c r="L45" s="156" t="s">
        <v>299</v>
      </c>
      <c r="M45" s="156"/>
    </row>
    <row r="46" spans="1:13" ht="15" customHeight="1">
      <c r="A46" s="8" t="s">
        <v>254</v>
      </c>
      <c r="B46" s="3"/>
      <c r="C46" s="37">
        <v>141.6</v>
      </c>
      <c r="D46" s="37">
        <v>149.5</v>
      </c>
      <c r="E46" s="37">
        <v>137</v>
      </c>
      <c r="F46" s="37">
        <v>128.6</v>
      </c>
      <c r="G46" s="37">
        <v>127.8</v>
      </c>
      <c r="H46" s="37">
        <v>169.2</v>
      </c>
      <c r="I46" s="39">
        <v>202.3</v>
      </c>
      <c r="J46" s="39">
        <v>228.2</v>
      </c>
      <c r="K46" s="156">
        <v>263.4</v>
      </c>
      <c r="L46" s="156">
        <v>277.296</v>
      </c>
      <c r="M46" s="156">
        <v>342.96399998</v>
      </c>
    </row>
    <row r="47" spans="1:13" ht="15" customHeight="1">
      <c r="A47" s="8" t="s">
        <v>430</v>
      </c>
      <c r="B47" s="3"/>
      <c r="C47" s="37"/>
      <c r="D47" s="37"/>
      <c r="E47" s="37"/>
      <c r="F47" s="37"/>
      <c r="G47" s="37"/>
      <c r="H47" s="37"/>
      <c r="I47" s="39"/>
      <c r="J47" s="39"/>
      <c r="K47" s="156">
        <v>99.6</v>
      </c>
      <c r="L47" s="156">
        <v>110.965</v>
      </c>
      <c r="M47" s="156">
        <v>124.311</v>
      </c>
    </row>
    <row r="48" spans="1:13" ht="15" customHeight="1">
      <c r="A48" s="8" t="s">
        <v>255</v>
      </c>
      <c r="B48" s="3"/>
      <c r="C48" s="37">
        <v>45.2</v>
      </c>
      <c r="D48" s="37">
        <v>49.4</v>
      </c>
      <c r="E48" s="37">
        <v>49</v>
      </c>
      <c r="F48" s="37">
        <v>50.4</v>
      </c>
      <c r="G48" s="37">
        <v>43.2</v>
      </c>
      <c r="H48" s="37">
        <v>62.3</v>
      </c>
      <c r="I48" s="39">
        <v>72.8</v>
      </c>
      <c r="J48" s="39">
        <v>83</v>
      </c>
      <c r="K48" s="156">
        <v>93.7</v>
      </c>
      <c r="L48" s="156">
        <v>107.002</v>
      </c>
      <c r="M48" s="156">
        <v>121.40699998000001</v>
      </c>
    </row>
    <row r="49" spans="1:13" ht="5.25" customHeight="1">
      <c r="A49" s="8"/>
      <c r="B49" s="3"/>
      <c r="C49" s="36"/>
      <c r="D49" s="36"/>
      <c r="E49" s="36"/>
      <c r="F49" s="36"/>
      <c r="G49" s="36"/>
      <c r="H49" s="68"/>
      <c r="I49" s="39"/>
      <c r="J49" s="39"/>
      <c r="K49" s="156" t="s">
        <v>299</v>
      </c>
      <c r="L49" s="156" t="s">
        <v>299</v>
      </c>
      <c r="M49" s="156"/>
    </row>
    <row r="50" spans="1:13" ht="15" customHeight="1">
      <c r="A50" s="8" t="s">
        <v>256</v>
      </c>
      <c r="B50" s="3"/>
      <c r="C50" s="37">
        <v>116</v>
      </c>
      <c r="D50" s="37">
        <v>115.6</v>
      </c>
      <c r="E50" s="37">
        <v>126.9</v>
      </c>
      <c r="F50" s="37">
        <v>133.9</v>
      </c>
      <c r="G50" s="37">
        <v>112.9</v>
      </c>
      <c r="H50" s="37">
        <v>103.9</v>
      </c>
      <c r="I50" s="39">
        <v>130.9</v>
      </c>
      <c r="J50" s="39">
        <v>172.9</v>
      </c>
      <c r="K50" s="156">
        <v>165.2</v>
      </c>
      <c r="L50" s="156">
        <v>168.371</v>
      </c>
      <c r="M50" s="156">
        <v>192.97000002000001</v>
      </c>
    </row>
    <row r="51" spans="1:13" ht="6.75" customHeight="1">
      <c r="A51" s="8"/>
      <c r="B51" s="3"/>
      <c r="C51" s="36"/>
      <c r="D51" s="36"/>
      <c r="E51" s="36"/>
      <c r="F51" s="36"/>
      <c r="G51" s="36"/>
      <c r="H51" s="68"/>
      <c r="I51" s="39"/>
      <c r="J51" s="39"/>
      <c r="K51" s="156"/>
      <c r="L51" s="156"/>
      <c r="M51" s="156"/>
    </row>
    <row r="52" spans="1:13" ht="15" customHeight="1">
      <c r="A52" s="8" t="s">
        <v>257</v>
      </c>
      <c r="B52" s="14"/>
      <c r="C52" s="37">
        <v>31.7</v>
      </c>
      <c r="D52" s="37">
        <v>40.9</v>
      </c>
      <c r="E52" s="37">
        <v>44.1</v>
      </c>
      <c r="F52" s="37">
        <v>39.8</v>
      </c>
      <c r="G52" s="37">
        <v>29.5</v>
      </c>
      <c r="H52" s="37">
        <v>33.3</v>
      </c>
      <c r="I52" s="39">
        <v>39.9</v>
      </c>
      <c r="J52" s="39">
        <v>38.7</v>
      </c>
      <c r="K52" s="156">
        <v>42.5</v>
      </c>
      <c r="L52" s="156">
        <v>43.846</v>
      </c>
      <c r="M52" s="156">
        <v>57.903</v>
      </c>
    </row>
    <row r="53" spans="1:13" ht="15" customHeight="1">
      <c r="A53" s="8" t="s">
        <v>258</v>
      </c>
      <c r="B53" s="14"/>
      <c r="C53" s="37">
        <v>28.7</v>
      </c>
      <c r="D53" s="37">
        <v>40.3</v>
      </c>
      <c r="E53" s="37">
        <v>41.4</v>
      </c>
      <c r="F53" s="37">
        <v>32.3</v>
      </c>
      <c r="G53" s="37">
        <v>21.2</v>
      </c>
      <c r="H53" s="37">
        <v>25.7</v>
      </c>
      <c r="I53" s="39">
        <v>32.8</v>
      </c>
      <c r="J53" s="39">
        <v>38.2</v>
      </c>
      <c r="K53" s="156">
        <v>60.2</v>
      </c>
      <c r="L53" s="156">
        <v>79.196</v>
      </c>
      <c r="M53" s="156">
        <v>106.669</v>
      </c>
    </row>
    <row r="54" spans="1:13" ht="15" customHeight="1">
      <c r="A54" s="8" t="s">
        <v>259</v>
      </c>
      <c r="B54" s="14"/>
      <c r="C54" s="37">
        <v>32.8</v>
      </c>
      <c r="D54" s="37">
        <v>32.5</v>
      </c>
      <c r="E54" s="37">
        <v>31.2</v>
      </c>
      <c r="F54" s="37">
        <v>26.9</v>
      </c>
      <c r="G54" s="37">
        <v>20.4</v>
      </c>
      <c r="H54" s="37">
        <v>24</v>
      </c>
      <c r="I54" s="39">
        <v>27.9</v>
      </c>
      <c r="J54" s="39">
        <v>33.1</v>
      </c>
      <c r="K54" s="156">
        <v>74</v>
      </c>
      <c r="L54" s="156">
        <v>82.374</v>
      </c>
      <c r="M54" s="156">
        <v>102.98</v>
      </c>
    </row>
    <row r="55" spans="1:13" ht="15" customHeight="1">
      <c r="A55" s="8" t="s">
        <v>260</v>
      </c>
      <c r="B55" s="14"/>
      <c r="C55" s="37">
        <v>60.4</v>
      </c>
      <c r="D55" s="37">
        <v>58.3</v>
      </c>
      <c r="E55" s="37">
        <v>58.9</v>
      </c>
      <c r="F55" s="37">
        <v>47.5</v>
      </c>
      <c r="G55" s="37">
        <v>34.1</v>
      </c>
      <c r="H55" s="37">
        <v>49.4</v>
      </c>
      <c r="I55" s="39">
        <v>59.4</v>
      </c>
      <c r="J55" s="39">
        <v>68.5</v>
      </c>
      <c r="K55" s="156">
        <v>83.5</v>
      </c>
      <c r="L55" s="156">
        <v>90.505</v>
      </c>
      <c r="M55" s="156">
        <v>118.221</v>
      </c>
    </row>
    <row r="56" spans="1:13" ht="15" customHeight="1">
      <c r="A56" s="8" t="s">
        <v>261</v>
      </c>
      <c r="B56" s="14"/>
      <c r="C56" s="37">
        <v>42.4</v>
      </c>
      <c r="D56" s="37">
        <v>41.7</v>
      </c>
      <c r="E56" s="37">
        <v>42.9</v>
      </c>
      <c r="F56" s="37">
        <v>38.4</v>
      </c>
      <c r="G56" s="37">
        <v>26.6</v>
      </c>
      <c r="H56" s="37">
        <v>37.4</v>
      </c>
      <c r="I56" s="39">
        <v>45.3</v>
      </c>
      <c r="J56" s="39">
        <v>49.3</v>
      </c>
      <c r="K56" s="156">
        <v>53.3</v>
      </c>
      <c r="L56" s="156">
        <v>55.636</v>
      </c>
      <c r="M56" s="156">
        <v>77.397</v>
      </c>
    </row>
    <row r="57" spans="1:13" ht="6" customHeight="1">
      <c r="A57" s="8"/>
      <c r="B57" s="14"/>
      <c r="C57" s="127"/>
      <c r="D57" s="127"/>
      <c r="E57" s="127"/>
      <c r="F57" s="8"/>
      <c r="G57" s="8"/>
      <c r="H57" s="60"/>
      <c r="I57" s="39"/>
      <c r="J57" s="39"/>
      <c r="K57" s="156"/>
      <c r="L57" s="156"/>
      <c r="M57" s="156"/>
    </row>
    <row r="58" spans="1:13" ht="15" customHeight="1">
      <c r="A58" s="8" t="s">
        <v>429</v>
      </c>
      <c r="B58" s="14"/>
      <c r="C58" s="127"/>
      <c r="D58" s="127"/>
      <c r="E58" s="127"/>
      <c r="F58" s="8"/>
      <c r="G58" s="8"/>
      <c r="H58" s="60"/>
      <c r="I58" s="39"/>
      <c r="J58" s="156">
        <v>17.4</v>
      </c>
      <c r="K58" s="156">
        <v>95</v>
      </c>
      <c r="L58" s="156">
        <v>107.719</v>
      </c>
      <c r="M58" s="156">
        <v>109.53400002000001</v>
      </c>
    </row>
    <row r="59" spans="1:13" ht="15" customHeight="1">
      <c r="A59" s="8" t="s">
        <v>262</v>
      </c>
      <c r="B59" s="14"/>
      <c r="C59" s="37">
        <v>315.2</v>
      </c>
      <c r="D59" s="37">
        <v>387.3</v>
      </c>
      <c r="E59" s="37">
        <v>381</v>
      </c>
      <c r="F59" s="37">
        <v>373</v>
      </c>
      <c r="G59" s="37">
        <v>371.8</v>
      </c>
      <c r="H59" s="37">
        <v>396.2</v>
      </c>
      <c r="I59" s="39">
        <v>499.2</v>
      </c>
      <c r="J59" s="39">
        <v>632.9</v>
      </c>
      <c r="K59" s="156">
        <v>762.8</v>
      </c>
      <c r="L59" s="156">
        <v>866.463</v>
      </c>
      <c r="M59" s="156">
        <v>1153.0720000199997</v>
      </c>
    </row>
    <row r="60" spans="1:13" ht="15" customHeight="1">
      <c r="A60" s="8" t="s">
        <v>263</v>
      </c>
      <c r="B60" s="14"/>
      <c r="C60" s="37">
        <v>163</v>
      </c>
      <c r="D60" s="37">
        <v>171.6</v>
      </c>
      <c r="E60" s="37">
        <v>196.2</v>
      </c>
      <c r="F60" s="37">
        <v>184.7</v>
      </c>
      <c r="G60" s="37">
        <v>163.9</v>
      </c>
      <c r="H60" s="37">
        <v>192.3</v>
      </c>
      <c r="I60" s="39">
        <v>240.5</v>
      </c>
      <c r="J60" s="39">
        <v>340.7</v>
      </c>
      <c r="K60" s="156">
        <v>381.9</v>
      </c>
      <c r="L60" s="156">
        <v>428.601</v>
      </c>
      <c r="M60" s="156">
        <v>651.3479999799996</v>
      </c>
    </row>
    <row r="61" spans="1:13" ht="15" customHeight="1">
      <c r="A61" s="8" t="s">
        <v>264</v>
      </c>
      <c r="B61" s="14"/>
      <c r="C61" s="37">
        <v>485.4</v>
      </c>
      <c r="D61" s="37">
        <v>458.5</v>
      </c>
      <c r="E61" s="37">
        <v>449.5</v>
      </c>
      <c r="F61" s="37">
        <v>414.3</v>
      </c>
      <c r="G61" s="37">
        <v>363.2</v>
      </c>
      <c r="H61" s="37">
        <v>409.2</v>
      </c>
      <c r="I61" s="39">
        <v>467.3</v>
      </c>
      <c r="J61" s="39">
        <v>574.3</v>
      </c>
      <c r="K61" s="156">
        <v>616.7</v>
      </c>
      <c r="L61" s="156">
        <v>606.391</v>
      </c>
      <c r="M61" s="156">
        <v>911.781</v>
      </c>
    </row>
    <row r="62" spans="1:13" ht="15" customHeight="1">
      <c r="A62" s="8" t="s">
        <v>265</v>
      </c>
      <c r="B62" s="14"/>
      <c r="C62" s="37">
        <v>197.8</v>
      </c>
      <c r="D62" s="37">
        <v>194.8</v>
      </c>
      <c r="E62" s="37">
        <v>194.9</v>
      </c>
      <c r="F62" s="37">
        <v>171.4</v>
      </c>
      <c r="G62" s="37">
        <v>139.6</v>
      </c>
      <c r="H62" s="37">
        <v>173.2</v>
      </c>
      <c r="I62" s="39">
        <v>206.7</v>
      </c>
      <c r="J62" s="156">
        <v>240</v>
      </c>
      <c r="K62" s="156">
        <v>286.2</v>
      </c>
      <c r="L62" s="156">
        <v>308.713</v>
      </c>
      <c r="M62" s="156">
        <v>466.86100002000023</v>
      </c>
    </row>
    <row r="63" spans="1:13" ht="15" customHeight="1">
      <c r="A63" s="8" t="s">
        <v>266</v>
      </c>
      <c r="B63" s="14"/>
      <c r="C63" s="37">
        <v>64.7</v>
      </c>
      <c r="D63" s="37">
        <v>60.7</v>
      </c>
      <c r="E63" s="37">
        <v>63.5</v>
      </c>
      <c r="F63" s="37">
        <v>54.5</v>
      </c>
      <c r="G63" s="37">
        <v>42.2</v>
      </c>
      <c r="H63" s="37">
        <v>45.2</v>
      </c>
      <c r="I63" s="39">
        <v>48.6</v>
      </c>
      <c r="J63" s="39">
        <v>58.1</v>
      </c>
      <c r="K63" s="156">
        <v>61.1</v>
      </c>
      <c r="L63" s="156">
        <v>61.209</v>
      </c>
      <c r="M63" s="156">
        <v>79.838</v>
      </c>
    </row>
    <row r="64" spans="1:13" ht="5.25" customHeight="1">
      <c r="A64" s="8"/>
      <c r="B64" s="14"/>
      <c r="C64" s="127"/>
      <c r="D64" s="127"/>
      <c r="E64" s="127"/>
      <c r="F64" s="8"/>
      <c r="G64" s="8"/>
      <c r="H64" s="60"/>
      <c r="I64" s="39"/>
      <c r="J64" s="39"/>
      <c r="K64" s="156"/>
      <c r="L64" s="156"/>
      <c r="M64" s="156"/>
    </row>
    <row r="65" spans="1:13" ht="15" customHeight="1">
      <c r="A65" s="8" t="s">
        <v>267</v>
      </c>
      <c r="B65" s="14"/>
      <c r="C65" s="37">
        <v>60.6</v>
      </c>
      <c r="D65" s="37">
        <v>55.2</v>
      </c>
      <c r="E65" s="37">
        <v>54.4</v>
      </c>
      <c r="F65" s="37">
        <v>58.2</v>
      </c>
      <c r="G65" s="37">
        <v>56.6</v>
      </c>
      <c r="H65" s="37">
        <v>64.5</v>
      </c>
      <c r="I65" s="39">
        <v>80</v>
      </c>
      <c r="J65" s="39">
        <v>100</v>
      </c>
      <c r="K65" s="156">
        <v>102.2</v>
      </c>
      <c r="L65" s="156">
        <v>106.208</v>
      </c>
      <c r="M65" s="156">
        <v>131.64999997999988</v>
      </c>
    </row>
    <row r="66" spans="1:13" ht="15" customHeight="1">
      <c r="A66" s="8" t="s">
        <v>268</v>
      </c>
      <c r="B66" s="14"/>
      <c r="C66" s="37">
        <v>34.7</v>
      </c>
      <c r="D66" s="37">
        <v>32.2</v>
      </c>
      <c r="E66" s="37">
        <v>28.5</v>
      </c>
      <c r="F66" s="37">
        <v>26</v>
      </c>
      <c r="G66" s="37">
        <v>22.9</v>
      </c>
      <c r="H66" s="37">
        <v>28.9</v>
      </c>
      <c r="I66" s="39">
        <v>30.5</v>
      </c>
      <c r="J66" s="39">
        <v>34.9</v>
      </c>
      <c r="K66" s="156">
        <v>36.8</v>
      </c>
      <c r="L66" s="156">
        <v>41.117</v>
      </c>
      <c r="M66" s="156">
        <v>58.16099998000002</v>
      </c>
    </row>
    <row r="67" spans="1:13" ht="6" customHeight="1">
      <c r="A67" s="170"/>
      <c r="B67" s="170"/>
      <c r="C67" s="171"/>
      <c r="D67" s="171"/>
      <c r="E67" s="171"/>
      <c r="F67" s="171"/>
      <c r="G67" s="171"/>
      <c r="H67" s="171"/>
      <c r="I67" s="171"/>
      <c r="J67" s="170"/>
      <c r="K67" s="170"/>
      <c r="L67" s="230"/>
      <c r="M67" s="230"/>
    </row>
    <row r="68" spans="1:13" ht="18" customHeight="1">
      <c r="A68" s="3" t="s">
        <v>438</v>
      </c>
      <c r="B68" s="3"/>
      <c r="C68" s="3"/>
      <c r="D68" s="3"/>
      <c r="E68" s="3"/>
      <c r="F68" s="3"/>
      <c r="G68" s="3"/>
      <c r="H68" s="3"/>
      <c r="I68" s="3"/>
      <c r="J68" s="3"/>
      <c r="K68" s="3"/>
      <c r="L68" s="66"/>
      <c r="M68" s="66"/>
    </row>
    <row r="69" spans="1:13" ht="12.75">
      <c r="A69" s="3" t="s">
        <v>294</v>
      </c>
      <c r="B69" s="3"/>
      <c r="C69" s="3"/>
      <c r="D69" s="3"/>
      <c r="E69" s="3"/>
      <c r="F69" s="3"/>
      <c r="G69" s="3"/>
      <c r="H69" s="3"/>
      <c r="I69" s="3"/>
      <c r="J69" s="3"/>
      <c r="K69" s="3"/>
      <c r="L69" s="66"/>
      <c r="M69" s="66"/>
    </row>
    <row r="70" spans="1:13" ht="12.75">
      <c r="A70" s="3" t="s">
        <v>192</v>
      </c>
      <c r="C70" s="3"/>
      <c r="D70" s="3"/>
      <c r="E70" s="3"/>
      <c r="F70" s="3"/>
      <c r="G70" s="3"/>
      <c r="H70" s="3"/>
      <c r="I70" s="3"/>
      <c r="J70" s="3"/>
      <c r="K70" s="3"/>
      <c r="L70" s="66"/>
      <c r="M70" s="66"/>
    </row>
    <row r="71" spans="1:13" ht="12.75">
      <c r="A71" s="3" t="s">
        <v>549</v>
      </c>
      <c r="C71" s="3"/>
      <c r="D71" s="3"/>
      <c r="E71" s="3"/>
      <c r="F71" s="3"/>
      <c r="G71" s="3"/>
      <c r="H71" s="3"/>
      <c r="I71" s="3"/>
      <c r="J71" s="3"/>
      <c r="K71" s="3"/>
      <c r="L71" s="66"/>
      <c r="M71" s="66"/>
    </row>
    <row r="72" spans="1:13" ht="12.75">
      <c r="A72" s="3" t="s">
        <v>470</v>
      </c>
      <c r="C72" s="3"/>
      <c r="D72" s="3"/>
      <c r="E72" s="3"/>
      <c r="F72" s="3"/>
      <c r="G72" s="3"/>
      <c r="H72" s="3"/>
      <c r="I72" s="3"/>
      <c r="J72" s="3"/>
      <c r="K72" s="3"/>
      <c r="L72" s="66"/>
      <c r="M72" s="66"/>
    </row>
    <row r="73" spans="1:13" ht="12.75">
      <c r="A73" s="3" t="s">
        <v>552</v>
      </c>
      <c r="C73" s="3"/>
      <c r="D73" s="3"/>
      <c r="E73" s="3"/>
      <c r="F73" s="3"/>
      <c r="G73" s="3"/>
      <c r="H73" s="3"/>
      <c r="I73" s="3"/>
      <c r="J73" s="3"/>
      <c r="K73" s="3"/>
      <c r="L73" s="66"/>
      <c r="M73" s="66"/>
    </row>
    <row r="74" spans="1:13" ht="12.75">
      <c r="A74" s="3" t="s">
        <v>295</v>
      </c>
      <c r="C74" s="3"/>
      <c r="D74" s="3"/>
      <c r="E74" s="3"/>
      <c r="F74" s="3"/>
      <c r="G74" s="3"/>
      <c r="H74" s="3"/>
      <c r="I74" s="3"/>
      <c r="J74" s="3"/>
      <c r="K74" s="3"/>
      <c r="L74" s="66"/>
      <c r="M74" s="66"/>
    </row>
    <row r="75" spans="1:13" ht="12.75">
      <c r="A75" s="3" t="s">
        <v>296</v>
      </c>
      <c r="B75" s="3"/>
      <c r="C75" s="3"/>
      <c r="D75" s="3"/>
      <c r="E75" s="3"/>
      <c r="F75" s="3"/>
      <c r="G75" s="3"/>
      <c r="H75" s="3"/>
      <c r="I75" s="3"/>
      <c r="J75" s="3"/>
      <c r="K75" s="3"/>
      <c r="L75" s="66"/>
      <c r="M75" s="66"/>
    </row>
    <row r="76" ht="12.75">
      <c r="A76" s="3" t="s">
        <v>298</v>
      </c>
    </row>
    <row r="77" ht="6" customHeight="1"/>
  </sheetData>
  <printOptions/>
  <pageMargins left="0.7480314960629921" right="0.7480314960629921" top="0.5905511811023623" bottom="0.5905511811023623" header="0.5118110236220472" footer="0.5118110236220472"/>
  <pageSetup fitToHeight="1" fitToWidth="1" horizontalDpi="300" verticalDpi="300" orientation="portrait" paperSize="9" scale="56" r:id="rId1"/>
  <headerFooter alignWithMargins="0">
    <oddHeader>&amp;R&amp;"Arial,Bold"&amp;14RAIL SERVICES</oddHeader>
  </headerFooter>
</worksheet>
</file>

<file path=xl/worksheets/sheet9.xml><?xml version="1.0" encoding="utf-8"?>
<worksheet xmlns="http://schemas.openxmlformats.org/spreadsheetml/2006/main" xmlns:r="http://schemas.openxmlformats.org/officeDocument/2006/relationships">
  <dimension ref="A1:N55"/>
  <sheetViews>
    <sheetView zoomScale="75" zoomScaleNormal="75" workbookViewId="0" topLeftCell="A3">
      <selection activeCell="A4" sqref="A4"/>
    </sheetView>
  </sheetViews>
  <sheetFormatPr defaultColWidth="8.88671875" defaultRowHeight="15"/>
  <cols>
    <col min="1" max="1" width="24.4453125" style="0" customWidth="1"/>
    <col min="2" max="2" width="1.4375" style="0" customWidth="1"/>
    <col min="14" max="14" width="4.88671875" style="0" customWidth="1"/>
  </cols>
  <sheetData>
    <row r="1" spans="1:13" ht="18" hidden="1">
      <c r="A1" s="1" t="s">
        <v>299</v>
      </c>
      <c r="B1" s="1"/>
      <c r="C1" s="1"/>
      <c r="D1" s="1"/>
      <c r="E1" s="1"/>
      <c r="F1" s="1"/>
      <c r="G1" s="1"/>
      <c r="H1" s="1"/>
      <c r="I1" s="1"/>
      <c r="J1" s="1"/>
      <c r="K1" s="1"/>
      <c r="L1" s="117"/>
      <c r="M1" s="117"/>
    </row>
    <row r="2" spans="1:13" ht="15" hidden="1">
      <c r="A2" s="1"/>
      <c r="B2" s="1"/>
      <c r="C2" s="1"/>
      <c r="D2" s="1"/>
      <c r="E2" s="1"/>
      <c r="F2" s="1"/>
      <c r="G2" s="1"/>
      <c r="H2" s="1"/>
      <c r="I2" s="1"/>
      <c r="J2" s="1"/>
      <c r="K2" s="1"/>
      <c r="L2" s="65"/>
      <c r="M2" s="65"/>
    </row>
    <row r="3" spans="1:13" ht="15">
      <c r="A3" s="1"/>
      <c r="B3" s="1"/>
      <c r="C3" s="1"/>
      <c r="D3" s="1"/>
      <c r="E3" s="1"/>
      <c r="F3" s="1"/>
      <c r="G3" s="1"/>
      <c r="H3" s="1"/>
      <c r="I3" s="1"/>
      <c r="J3" s="1"/>
      <c r="K3" s="1"/>
      <c r="L3" s="65"/>
      <c r="M3" s="65"/>
    </row>
    <row r="4" spans="1:13" s="7" customFormat="1" ht="21">
      <c r="A4" s="231" t="s">
        <v>534</v>
      </c>
      <c r="B4" s="1"/>
      <c r="C4" s="1"/>
      <c r="D4" s="1"/>
      <c r="E4" s="1"/>
      <c r="F4" s="1"/>
      <c r="G4" s="1"/>
      <c r="H4" s="1"/>
      <c r="I4" s="1"/>
      <c r="J4" s="1"/>
      <c r="K4" s="1"/>
      <c r="L4" s="65"/>
      <c r="M4" s="287" t="s">
        <v>299</v>
      </c>
    </row>
    <row r="5" spans="1:13" s="33" customFormat="1" ht="18">
      <c r="A5" s="125" t="s">
        <v>493</v>
      </c>
      <c r="B5" s="15"/>
      <c r="C5" s="15"/>
      <c r="D5" s="15"/>
      <c r="E5" s="15"/>
      <c r="F5" s="15"/>
      <c r="G5" s="15"/>
      <c r="H5" s="8"/>
      <c r="I5" s="8"/>
      <c r="J5" s="8"/>
      <c r="K5" s="8"/>
      <c r="L5" s="60"/>
      <c r="M5" s="60"/>
    </row>
    <row r="6" spans="1:13" s="33" customFormat="1" ht="6" customHeight="1">
      <c r="A6" s="125"/>
      <c r="B6" s="15"/>
      <c r="C6" s="15"/>
      <c r="D6" s="15"/>
      <c r="E6" s="15"/>
      <c r="F6" s="15"/>
      <c r="G6" s="15"/>
      <c r="H6" s="8"/>
      <c r="I6" s="8"/>
      <c r="J6" s="8"/>
      <c r="K6" s="8"/>
      <c r="L6" s="60"/>
      <c r="M6" s="60"/>
    </row>
    <row r="7" spans="1:13" ht="15.75">
      <c r="A7" s="181"/>
      <c r="B7" s="181"/>
      <c r="C7" s="176" t="s">
        <v>7</v>
      </c>
      <c r="D7" s="176" t="s">
        <v>57</v>
      </c>
      <c r="E7" s="176" t="s">
        <v>92</v>
      </c>
      <c r="F7" s="176" t="s">
        <v>119</v>
      </c>
      <c r="G7" s="229" t="s">
        <v>127</v>
      </c>
      <c r="H7" s="229" t="s">
        <v>129</v>
      </c>
      <c r="I7" s="229" t="s">
        <v>202</v>
      </c>
      <c r="J7" s="229" t="s">
        <v>306</v>
      </c>
      <c r="K7" s="229" t="s">
        <v>431</v>
      </c>
      <c r="L7" s="229" t="s">
        <v>437</v>
      </c>
      <c r="M7" s="229" t="s">
        <v>437</v>
      </c>
    </row>
    <row r="8" spans="1:13" ht="5.25" customHeight="1">
      <c r="A8" s="9"/>
      <c r="B8" s="9"/>
      <c r="C8" s="41"/>
      <c r="D8" s="10"/>
      <c r="E8" s="3"/>
      <c r="F8" s="3"/>
      <c r="G8" s="3"/>
      <c r="H8" s="3"/>
      <c r="I8" s="66"/>
      <c r="J8" s="1"/>
      <c r="K8" s="1"/>
      <c r="L8" s="1"/>
      <c r="M8" s="1"/>
    </row>
    <row r="9" spans="1:13" ht="15.75" customHeight="1">
      <c r="A9" s="54"/>
      <c r="B9" s="9"/>
      <c r="C9" s="41"/>
      <c r="D9" s="10"/>
      <c r="E9" s="10"/>
      <c r="F9" s="3"/>
      <c r="G9" s="3"/>
      <c r="H9" s="10"/>
      <c r="I9" s="1"/>
      <c r="J9" s="65"/>
      <c r="K9" s="67"/>
      <c r="L9" s="67"/>
      <c r="M9" s="67" t="s">
        <v>15</v>
      </c>
    </row>
    <row r="10" spans="1:13" ht="3.75" customHeight="1">
      <c r="A10" s="54"/>
      <c r="B10" s="9"/>
      <c r="C10" s="41"/>
      <c r="D10" s="10"/>
      <c r="E10" s="10"/>
      <c r="F10" s="3"/>
      <c r="G10" s="3"/>
      <c r="H10" s="10"/>
      <c r="I10" s="1"/>
      <c r="J10" s="65"/>
      <c r="K10" s="67"/>
      <c r="L10" s="67"/>
      <c r="M10" s="67"/>
    </row>
    <row r="11" spans="1:13" ht="15">
      <c r="A11" s="8" t="s">
        <v>269</v>
      </c>
      <c r="B11" s="14"/>
      <c r="C11" s="37">
        <v>58.1</v>
      </c>
      <c r="D11" s="37">
        <v>53.3</v>
      </c>
      <c r="E11" s="37">
        <v>51.4</v>
      </c>
      <c r="F11" s="37">
        <v>44.9</v>
      </c>
      <c r="G11" s="37">
        <v>38.8</v>
      </c>
      <c r="H11" s="37">
        <v>44.4</v>
      </c>
      <c r="I11" s="39">
        <v>48.1</v>
      </c>
      <c r="J11" s="39">
        <v>50.3</v>
      </c>
      <c r="K11" s="156">
        <v>57.4</v>
      </c>
      <c r="L11" s="156">
        <v>66.369</v>
      </c>
      <c r="M11" s="156">
        <v>90.848</v>
      </c>
    </row>
    <row r="12" spans="1:13" ht="15">
      <c r="A12" s="8" t="s">
        <v>270</v>
      </c>
      <c r="B12" s="14"/>
      <c r="C12" s="37">
        <v>43.3</v>
      </c>
      <c r="D12" s="37">
        <v>42</v>
      </c>
      <c r="E12" s="37">
        <v>36.7</v>
      </c>
      <c r="F12" s="37">
        <v>36.8</v>
      </c>
      <c r="G12" s="37">
        <v>37</v>
      </c>
      <c r="H12" s="37">
        <v>47.9</v>
      </c>
      <c r="I12" s="39">
        <v>58.7</v>
      </c>
      <c r="J12" s="39">
        <v>66.8</v>
      </c>
      <c r="K12" s="156">
        <v>74.4</v>
      </c>
      <c r="L12" s="156">
        <v>78.058</v>
      </c>
      <c r="M12" s="156">
        <v>97.41199997999998</v>
      </c>
    </row>
    <row r="13" spans="1:13" ht="15">
      <c r="A13" s="8" t="s">
        <v>271</v>
      </c>
      <c r="B13" s="14"/>
      <c r="C13" s="37">
        <v>96.8</v>
      </c>
      <c r="D13" s="37">
        <v>97.4</v>
      </c>
      <c r="E13" s="37">
        <v>99.1</v>
      </c>
      <c r="F13" s="37">
        <v>99.2</v>
      </c>
      <c r="G13" s="37">
        <v>87.5</v>
      </c>
      <c r="H13" s="37">
        <v>92.8</v>
      </c>
      <c r="I13" s="39">
        <v>107.4</v>
      </c>
      <c r="J13" s="39">
        <v>114.3</v>
      </c>
      <c r="K13" s="156">
        <v>114.8</v>
      </c>
      <c r="L13" s="156">
        <v>120.799</v>
      </c>
      <c r="M13" s="156">
        <v>158.90900002000004</v>
      </c>
    </row>
    <row r="14" spans="1:13" ht="15">
      <c r="A14" s="8" t="s">
        <v>272</v>
      </c>
      <c r="B14" s="14"/>
      <c r="C14" s="37">
        <v>153.4</v>
      </c>
      <c r="D14" s="37">
        <v>163.4</v>
      </c>
      <c r="E14" s="37">
        <v>169.1</v>
      </c>
      <c r="F14" s="37">
        <v>168</v>
      </c>
      <c r="G14" s="37">
        <v>161.1</v>
      </c>
      <c r="H14" s="37">
        <v>176.8</v>
      </c>
      <c r="I14" s="39">
        <v>186.2</v>
      </c>
      <c r="J14" s="39">
        <v>203.8</v>
      </c>
      <c r="K14" s="156">
        <v>219</v>
      </c>
      <c r="L14" s="156">
        <v>229.627</v>
      </c>
      <c r="M14" s="156">
        <v>282.33700002000006</v>
      </c>
    </row>
    <row r="15" spans="1:13" ht="15">
      <c r="A15" s="7"/>
      <c r="B15" s="14"/>
      <c r="C15" s="127"/>
      <c r="D15" s="127"/>
      <c r="E15" s="127"/>
      <c r="F15" s="8"/>
      <c r="G15" s="8"/>
      <c r="H15" s="60"/>
      <c r="I15" s="39"/>
      <c r="J15" s="39"/>
      <c r="K15" s="156"/>
      <c r="L15" s="156"/>
      <c r="M15" s="156"/>
    </row>
    <row r="16" spans="1:13" ht="15">
      <c r="A16" s="7" t="s">
        <v>273</v>
      </c>
      <c r="B16" s="14"/>
      <c r="C16" s="37">
        <v>46.1</v>
      </c>
      <c r="D16" s="37">
        <v>48.1</v>
      </c>
      <c r="E16" s="37">
        <v>46</v>
      </c>
      <c r="F16" s="37">
        <v>38</v>
      </c>
      <c r="G16" s="37">
        <v>41.2</v>
      </c>
      <c r="H16" s="37">
        <v>51.2</v>
      </c>
      <c r="I16" s="39">
        <v>62</v>
      </c>
      <c r="J16" s="133">
        <v>78.6</v>
      </c>
      <c r="K16" s="167">
        <v>89.2</v>
      </c>
      <c r="L16" s="167">
        <v>94.207</v>
      </c>
      <c r="M16" s="156">
        <v>114.89899998000003</v>
      </c>
    </row>
    <row r="17" spans="1:13" ht="15">
      <c r="A17" s="8" t="s">
        <v>274</v>
      </c>
      <c r="B17" s="14"/>
      <c r="C17" s="37">
        <v>11.8</v>
      </c>
      <c r="D17" s="37">
        <v>12.7</v>
      </c>
      <c r="E17" s="37">
        <v>12.4</v>
      </c>
      <c r="F17" s="37">
        <v>10.9</v>
      </c>
      <c r="G17" s="37">
        <v>8.5</v>
      </c>
      <c r="H17" s="37">
        <v>7.4</v>
      </c>
      <c r="I17" s="39">
        <v>6.6</v>
      </c>
      <c r="J17" s="39">
        <v>8.2</v>
      </c>
      <c r="K17" s="156">
        <v>10.6</v>
      </c>
      <c r="L17" s="156">
        <v>23.008</v>
      </c>
      <c r="M17" s="156">
        <v>44.771</v>
      </c>
    </row>
    <row r="18" spans="1:13" ht="15">
      <c r="A18" s="8"/>
      <c r="B18" s="14"/>
      <c r="C18" s="37"/>
      <c r="D18" s="37"/>
      <c r="E18" s="37"/>
      <c r="F18" s="37"/>
      <c r="G18" s="37"/>
      <c r="H18" s="37"/>
      <c r="I18" s="39"/>
      <c r="J18" s="39"/>
      <c r="K18" s="156"/>
      <c r="L18" s="156"/>
      <c r="M18" s="156"/>
    </row>
    <row r="19" spans="1:13" ht="15">
      <c r="A19" s="8" t="s">
        <v>427</v>
      </c>
      <c r="B19" s="14"/>
      <c r="C19" s="37"/>
      <c r="D19" s="37"/>
      <c r="E19" s="37"/>
      <c r="F19" s="37"/>
      <c r="G19" s="37"/>
      <c r="H19" s="37"/>
      <c r="I19" s="39"/>
      <c r="J19" s="156">
        <v>3.5</v>
      </c>
      <c r="K19" s="156">
        <v>17.3</v>
      </c>
      <c r="L19" s="156">
        <v>23.48</v>
      </c>
      <c r="M19" s="156">
        <v>40.957</v>
      </c>
    </row>
    <row r="20" spans="1:13" ht="15">
      <c r="A20" s="8" t="s">
        <v>426</v>
      </c>
      <c r="B20" s="14"/>
      <c r="C20" s="37"/>
      <c r="D20" s="37"/>
      <c r="E20" s="37"/>
      <c r="F20" s="37"/>
      <c r="G20" s="37"/>
      <c r="H20" s="37"/>
      <c r="I20" s="39"/>
      <c r="J20" s="156">
        <v>20</v>
      </c>
      <c r="K20" s="156">
        <v>81.1</v>
      </c>
      <c r="L20" s="156">
        <v>97.588</v>
      </c>
      <c r="M20" s="156">
        <v>99.504</v>
      </c>
    </row>
    <row r="21" spans="1:13" ht="15">
      <c r="A21" s="8" t="s">
        <v>428</v>
      </c>
      <c r="B21" s="14"/>
      <c r="C21" s="37"/>
      <c r="D21" s="37"/>
      <c r="E21" s="37"/>
      <c r="F21" s="37"/>
      <c r="G21" s="37"/>
      <c r="H21" s="37"/>
      <c r="I21" s="39"/>
      <c r="J21" s="156">
        <v>83.2</v>
      </c>
      <c r="K21" s="156">
        <v>268.7</v>
      </c>
      <c r="L21" s="156">
        <v>307.912</v>
      </c>
      <c r="M21" s="156">
        <v>334.436</v>
      </c>
    </row>
    <row r="22" spans="1:13" ht="15">
      <c r="A22" s="8"/>
      <c r="B22" s="14"/>
      <c r="C22" s="127"/>
      <c r="D22" s="127"/>
      <c r="E22" s="127"/>
      <c r="F22" s="8"/>
      <c r="G22" s="8"/>
      <c r="H22" s="60"/>
      <c r="I22" s="39"/>
      <c r="J22" s="39"/>
      <c r="K22" s="156"/>
      <c r="L22" s="156"/>
      <c r="M22" s="156"/>
    </row>
    <row r="23" spans="1:13" ht="15">
      <c r="A23" s="8" t="s">
        <v>275</v>
      </c>
      <c r="B23" s="14"/>
      <c r="C23" s="37">
        <v>64.9</v>
      </c>
      <c r="D23" s="37">
        <v>123.6</v>
      </c>
      <c r="E23" s="37">
        <v>123.7</v>
      </c>
      <c r="F23" s="37">
        <v>105.9</v>
      </c>
      <c r="G23" s="37">
        <v>94.5</v>
      </c>
      <c r="H23" s="37">
        <v>104.9</v>
      </c>
      <c r="I23" s="39">
        <v>128.8</v>
      </c>
      <c r="J23" s="39">
        <v>117.3</v>
      </c>
      <c r="K23" s="156">
        <v>94</v>
      </c>
      <c r="L23" s="156">
        <v>93.531</v>
      </c>
      <c r="M23" s="156">
        <v>205.74699998000006</v>
      </c>
    </row>
    <row r="24" spans="1:13" ht="15">
      <c r="A24" s="8" t="s">
        <v>276</v>
      </c>
      <c r="B24" s="14"/>
      <c r="C24" s="37">
        <v>21.4</v>
      </c>
      <c r="D24" s="37">
        <v>33.5</v>
      </c>
      <c r="E24" s="37">
        <v>36.5</v>
      </c>
      <c r="F24" s="37">
        <v>38.5</v>
      </c>
      <c r="G24" s="37">
        <v>38.9</v>
      </c>
      <c r="H24" s="37">
        <v>40.5</v>
      </c>
      <c r="I24" s="39">
        <v>42.3</v>
      </c>
      <c r="J24" s="39">
        <v>49</v>
      </c>
      <c r="K24" s="156">
        <v>45.7</v>
      </c>
      <c r="L24" s="156">
        <v>43.34</v>
      </c>
      <c r="M24" s="156">
        <v>58.47</v>
      </c>
    </row>
    <row r="25" spans="1:13" ht="15">
      <c r="A25" s="8" t="s">
        <v>277</v>
      </c>
      <c r="B25" s="14"/>
      <c r="C25" s="37">
        <v>25.9</v>
      </c>
      <c r="D25" s="37">
        <v>26.5</v>
      </c>
      <c r="E25" s="37">
        <v>24.3</v>
      </c>
      <c r="F25" s="37">
        <v>26.3</v>
      </c>
      <c r="G25" s="37">
        <v>29.7</v>
      </c>
      <c r="H25" s="37">
        <v>31</v>
      </c>
      <c r="I25" s="39">
        <v>33.5</v>
      </c>
      <c r="J25" s="39">
        <v>36.7</v>
      </c>
      <c r="K25" s="156">
        <v>32.8</v>
      </c>
      <c r="L25" s="156">
        <v>32.206</v>
      </c>
      <c r="M25" s="156">
        <v>37.935</v>
      </c>
    </row>
    <row r="26" spans="1:13" ht="15">
      <c r="A26" s="8"/>
      <c r="B26" s="14"/>
      <c r="C26" s="127"/>
      <c r="D26" s="127"/>
      <c r="E26" s="127"/>
      <c r="F26" s="8"/>
      <c r="G26" s="8"/>
      <c r="H26" s="60"/>
      <c r="I26" s="39"/>
      <c r="J26" s="39"/>
      <c r="K26" s="156"/>
      <c r="L26" s="156"/>
      <c r="M26" s="156"/>
    </row>
    <row r="27" spans="1:13" ht="15">
      <c r="A27" s="8" t="s">
        <v>278</v>
      </c>
      <c r="B27" s="14"/>
      <c r="C27" s="37">
        <v>86.7</v>
      </c>
      <c r="D27" s="37">
        <v>85.9</v>
      </c>
      <c r="E27" s="37">
        <v>79.5</v>
      </c>
      <c r="F27" s="37">
        <v>67.3</v>
      </c>
      <c r="G27" s="37">
        <v>59.3</v>
      </c>
      <c r="H27" s="37">
        <v>71.7</v>
      </c>
      <c r="I27" s="39">
        <v>89.1</v>
      </c>
      <c r="J27" s="39">
        <v>97.3</v>
      </c>
      <c r="K27" s="156">
        <v>97.6</v>
      </c>
      <c r="L27" s="156">
        <v>92.461</v>
      </c>
      <c r="M27" s="156">
        <v>123.973</v>
      </c>
    </row>
    <row r="28" spans="1:13" ht="15">
      <c r="A28" s="8" t="s">
        <v>279</v>
      </c>
      <c r="B28" s="14"/>
      <c r="C28" s="37">
        <v>138</v>
      </c>
      <c r="D28" s="37">
        <v>142.3</v>
      </c>
      <c r="E28" s="37">
        <v>138</v>
      </c>
      <c r="F28" s="37">
        <v>116.6</v>
      </c>
      <c r="G28" s="37">
        <v>96.3</v>
      </c>
      <c r="H28" s="37">
        <v>106.6</v>
      </c>
      <c r="I28" s="39">
        <v>126.2</v>
      </c>
      <c r="J28" s="39">
        <v>147.2</v>
      </c>
      <c r="K28" s="156">
        <v>153.1</v>
      </c>
      <c r="L28" s="156">
        <v>154.744</v>
      </c>
      <c r="M28" s="156">
        <v>212.83400002</v>
      </c>
    </row>
    <row r="29" spans="1:13" ht="15">
      <c r="A29" s="8" t="s">
        <v>280</v>
      </c>
      <c r="B29" s="14"/>
      <c r="C29" s="37">
        <v>67.3</v>
      </c>
      <c r="D29" s="37">
        <v>65.6</v>
      </c>
      <c r="E29" s="37">
        <v>60.8</v>
      </c>
      <c r="F29" s="37">
        <v>58.2</v>
      </c>
      <c r="G29" s="37">
        <v>55.4</v>
      </c>
      <c r="H29" s="37">
        <v>65.9</v>
      </c>
      <c r="I29" s="39">
        <v>79.3</v>
      </c>
      <c r="J29" s="39">
        <v>91.9</v>
      </c>
      <c r="K29" s="156">
        <v>93.1</v>
      </c>
      <c r="L29" s="156">
        <v>100.263</v>
      </c>
      <c r="M29" s="156">
        <v>125.74</v>
      </c>
    </row>
    <row r="30" spans="1:13" ht="15">
      <c r="A30" s="8" t="s">
        <v>281</v>
      </c>
      <c r="B30" s="14"/>
      <c r="C30" s="37">
        <v>62.7</v>
      </c>
      <c r="D30" s="37">
        <v>64.7</v>
      </c>
      <c r="E30" s="37">
        <v>60.8</v>
      </c>
      <c r="F30" s="37">
        <v>57.7</v>
      </c>
      <c r="G30" s="37">
        <v>59.7</v>
      </c>
      <c r="H30" s="37">
        <v>68.5</v>
      </c>
      <c r="I30" s="39">
        <v>81.2</v>
      </c>
      <c r="J30" s="39">
        <v>99.8</v>
      </c>
      <c r="K30" s="156">
        <v>113.2</v>
      </c>
      <c r="L30" s="156">
        <v>114.741</v>
      </c>
      <c r="M30" s="156">
        <v>132.60500002000006</v>
      </c>
    </row>
    <row r="31" spans="1:13" ht="15">
      <c r="A31" s="8" t="s">
        <v>282</v>
      </c>
      <c r="B31" s="14"/>
      <c r="C31" s="37">
        <v>73.4</v>
      </c>
      <c r="D31" s="37">
        <v>73.3</v>
      </c>
      <c r="E31" s="37">
        <v>66.1</v>
      </c>
      <c r="F31" s="37">
        <v>60.3</v>
      </c>
      <c r="G31" s="37">
        <v>61.1</v>
      </c>
      <c r="H31" s="37">
        <v>71.3</v>
      </c>
      <c r="I31" s="39">
        <v>80.9</v>
      </c>
      <c r="J31" s="39">
        <v>100.5</v>
      </c>
      <c r="K31" s="156">
        <v>109.5</v>
      </c>
      <c r="L31" s="156">
        <v>116.972</v>
      </c>
      <c r="M31" s="156">
        <v>157.05799997999995</v>
      </c>
    </row>
    <row r="32" spans="1:13" ht="15">
      <c r="A32" s="8" t="s">
        <v>283</v>
      </c>
      <c r="B32" s="14"/>
      <c r="C32" s="37">
        <v>150.1</v>
      </c>
      <c r="D32" s="37">
        <v>157.3</v>
      </c>
      <c r="E32" s="37">
        <v>143.3</v>
      </c>
      <c r="F32" s="37">
        <v>132.2</v>
      </c>
      <c r="G32" s="37">
        <v>127.5</v>
      </c>
      <c r="H32" s="37">
        <v>137.5</v>
      </c>
      <c r="I32" s="39">
        <v>158.3</v>
      </c>
      <c r="J32" s="39">
        <v>176.2</v>
      </c>
      <c r="K32" s="156">
        <v>187.5</v>
      </c>
      <c r="L32" s="156">
        <v>189.914</v>
      </c>
      <c r="M32" s="156">
        <v>231.66899997999985</v>
      </c>
    </row>
    <row r="33" spans="1:13" ht="15">
      <c r="A33" s="8"/>
      <c r="B33" s="14"/>
      <c r="C33" s="127"/>
      <c r="D33" s="127"/>
      <c r="E33" s="127"/>
      <c r="F33" s="8"/>
      <c r="G33" s="8"/>
      <c r="H33" s="60"/>
      <c r="I33" s="39"/>
      <c r="J33" s="39"/>
      <c r="K33" s="156"/>
      <c r="L33" s="156"/>
      <c r="M33" s="156"/>
    </row>
    <row r="34" spans="1:13" ht="15">
      <c r="A34" s="8" t="s">
        <v>284</v>
      </c>
      <c r="B34" s="14"/>
      <c r="C34" s="37">
        <v>95.3</v>
      </c>
      <c r="D34" s="37">
        <v>90.8</v>
      </c>
      <c r="E34" s="37">
        <v>90</v>
      </c>
      <c r="F34" s="37">
        <v>77.9</v>
      </c>
      <c r="G34" s="37">
        <v>75</v>
      </c>
      <c r="H34" s="37">
        <v>82.1</v>
      </c>
      <c r="I34" s="39">
        <v>92.1</v>
      </c>
      <c r="J34" s="39">
        <v>110.2</v>
      </c>
      <c r="K34" s="156">
        <v>118</v>
      </c>
      <c r="L34" s="156">
        <v>124.169</v>
      </c>
      <c r="M34" s="156">
        <v>154.92900000000017</v>
      </c>
    </row>
    <row r="35" spans="1:13" ht="15">
      <c r="A35" s="8" t="s">
        <v>285</v>
      </c>
      <c r="B35" s="14"/>
      <c r="C35" s="37"/>
      <c r="D35" s="37"/>
      <c r="E35" s="37">
        <v>1.5</v>
      </c>
      <c r="F35" s="37">
        <v>21.3</v>
      </c>
      <c r="G35" s="37">
        <v>23.9</v>
      </c>
      <c r="H35" s="37">
        <v>26.8</v>
      </c>
      <c r="I35" s="39">
        <v>29.4</v>
      </c>
      <c r="J35" s="39">
        <v>32.7</v>
      </c>
      <c r="K35" s="156">
        <v>50.3</v>
      </c>
      <c r="L35" s="156">
        <v>48.277</v>
      </c>
      <c r="M35" s="156">
        <v>42.936</v>
      </c>
    </row>
    <row r="36" spans="1:13" ht="15">
      <c r="A36" s="8" t="s">
        <v>286</v>
      </c>
      <c r="B36" s="14"/>
      <c r="C36" s="37">
        <v>10.6</v>
      </c>
      <c r="D36" s="37">
        <v>9.4</v>
      </c>
      <c r="E36" s="37">
        <v>9</v>
      </c>
      <c r="F36" s="37">
        <v>7.9</v>
      </c>
      <c r="G36" s="37">
        <v>7.1</v>
      </c>
      <c r="H36" s="37">
        <v>9.3</v>
      </c>
      <c r="I36" s="39">
        <v>13.5</v>
      </c>
      <c r="J36" s="39">
        <v>16.5</v>
      </c>
      <c r="K36" s="156">
        <v>16.5</v>
      </c>
      <c r="L36" s="156">
        <v>15.15</v>
      </c>
      <c r="M36" s="156">
        <v>22.933000019999994</v>
      </c>
    </row>
    <row r="37" spans="1:13" ht="15">
      <c r="A37" s="8"/>
      <c r="B37" s="14"/>
      <c r="C37" s="127"/>
      <c r="D37" s="127"/>
      <c r="E37" s="127"/>
      <c r="F37" s="8"/>
      <c r="G37" s="8"/>
      <c r="H37" s="60"/>
      <c r="I37" s="39"/>
      <c r="J37" s="39"/>
      <c r="K37" s="156"/>
      <c r="L37" s="156"/>
      <c r="M37" s="156"/>
    </row>
    <row r="38" spans="1:14" ht="18">
      <c r="A38" s="8" t="s">
        <v>287</v>
      </c>
      <c r="B38" s="14"/>
      <c r="C38" s="37">
        <v>130.6</v>
      </c>
      <c r="D38" s="37">
        <v>114</v>
      </c>
      <c r="E38" s="37">
        <v>73.8</v>
      </c>
      <c r="F38" s="37">
        <v>70.1</v>
      </c>
      <c r="G38" s="37">
        <v>69.1</v>
      </c>
      <c r="H38" s="37">
        <v>79.1</v>
      </c>
      <c r="I38" s="39">
        <v>87.3</v>
      </c>
      <c r="J38" s="39">
        <v>95.3</v>
      </c>
      <c r="K38" s="156">
        <v>113.7</v>
      </c>
      <c r="L38" s="283" t="s">
        <v>516</v>
      </c>
      <c r="M38" s="156">
        <v>766.7999999799996</v>
      </c>
      <c r="N38" s="284"/>
    </row>
    <row r="39" spans="1:13" ht="15">
      <c r="A39" s="8"/>
      <c r="B39" s="14"/>
      <c r="C39" s="127"/>
      <c r="D39" s="127"/>
      <c r="E39" s="127"/>
      <c r="F39" s="8"/>
      <c r="G39" s="8"/>
      <c r="H39" s="60"/>
      <c r="I39" s="39"/>
      <c r="J39" s="39"/>
      <c r="K39" s="156"/>
      <c r="L39" s="156"/>
      <c r="M39" s="156"/>
    </row>
    <row r="40" spans="1:13" ht="15">
      <c r="A40" s="8" t="s">
        <v>288</v>
      </c>
      <c r="B40" s="14"/>
      <c r="C40" s="37">
        <v>19.4</v>
      </c>
      <c r="D40" s="37">
        <v>18.5</v>
      </c>
      <c r="E40" s="37">
        <v>19.2</v>
      </c>
      <c r="F40" s="37">
        <v>20.3</v>
      </c>
      <c r="G40" s="37">
        <v>17.2</v>
      </c>
      <c r="H40" s="37">
        <v>22.1</v>
      </c>
      <c r="I40" s="39">
        <v>27.5</v>
      </c>
      <c r="J40" s="39">
        <v>51.4</v>
      </c>
      <c r="K40" s="156">
        <v>69.9</v>
      </c>
      <c r="L40" s="156">
        <v>78.574</v>
      </c>
      <c r="M40" s="156">
        <v>94.468</v>
      </c>
    </row>
    <row r="41" spans="1:13" ht="15">
      <c r="A41" s="8" t="s">
        <v>289</v>
      </c>
      <c r="B41" s="14"/>
      <c r="C41" s="37">
        <v>48.9</v>
      </c>
      <c r="D41" s="37">
        <v>52.9</v>
      </c>
      <c r="E41" s="37">
        <v>61.1</v>
      </c>
      <c r="F41" s="37">
        <v>65.5</v>
      </c>
      <c r="G41" s="37">
        <v>68</v>
      </c>
      <c r="H41" s="37">
        <v>65.5</v>
      </c>
      <c r="I41" s="39">
        <v>68.3</v>
      </c>
      <c r="J41" s="39">
        <v>69.4</v>
      </c>
      <c r="K41" s="156">
        <v>72.5</v>
      </c>
      <c r="L41" s="156">
        <v>73.436</v>
      </c>
      <c r="M41" s="156">
        <v>84.43799998000003</v>
      </c>
    </row>
    <row r="42" spans="1:13" ht="15">
      <c r="A42" s="8" t="s">
        <v>290</v>
      </c>
      <c r="B42" s="14"/>
      <c r="C42" s="37">
        <v>21.9</v>
      </c>
      <c r="D42" s="37">
        <v>25.8</v>
      </c>
      <c r="E42" s="37">
        <v>28.4</v>
      </c>
      <c r="F42" s="37">
        <v>29.5</v>
      </c>
      <c r="G42" s="37">
        <v>28.9</v>
      </c>
      <c r="H42" s="37">
        <v>31</v>
      </c>
      <c r="I42" s="39">
        <v>35.9</v>
      </c>
      <c r="J42" s="39">
        <v>37.8</v>
      </c>
      <c r="K42" s="156">
        <v>39</v>
      </c>
      <c r="L42" s="156">
        <v>35.728</v>
      </c>
      <c r="M42" s="156">
        <v>38.464999980000016</v>
      </c>
    </row>
    <row r="43" spans="1:13" ht="15">
      <c r="A43" s="8" t="s">
        <v>291</v>
      </c>
      <c r="B43" s="3"/>
      <c r="C43" s="37">
        <v>8.8</v>
      </c>
      <c r="D43" s="37">
        <v>10.7</v>
      </c>
      <c r="E43" s="37">
        <v>13.5</v>
      </c>
      <c r="F43" s="37">
        <v>14.9</v>
      </c>
      <c r="G43" s="37">
        <v>15.8</v>
      </c>
      <c r="H43" s="37">
        <v>17.1</v>
      </c>
      <c r="I43" s="39">
        <v>21.3</v>
      </c>
      <c r="J43" s="39">
        <v>23.1</v>
      </c>
      <c r="K43" s="156">
        <v>21.8</v>
      </c>
      <c r="L43" s="156">
        <v>19.883</v>
      </c>
      <c r="M43" s="156">
        <v>22.972000020000003</v>
      </c>
    </row>
    <row r="44" spans="1:13" ht="15">
      <c r="A44" s="8" t="s">
        <v>292</v>
      </c>
      <c r="B44" s="3"/>
      <c r="C44" s="37">
        <v>13.4</v>
      </c>
      <c r="D44" s="37">
        <v>15.5</v>
      </c>
      <c r="E44" s="37">
        <v>18.4</v>
      </c>
      <c r="F44" s="37">
        <v>20.8</v>
      </c>
      <c r="G44" s="37">
        <v>22.1</v>
      </c>
      <c r="H44" s="37">
        <v>21.9</v>
      </c>
      <c r="I44" s="39">
        <v>24.1</v>
      </c>
      <c r="J44" s="39">
        <v>25.8</v>
      </c>
      <c r="K44" s="156">
        <v>25.4</v>
      </c>
      <c r="L44" s="156">
        <v>23.355</v>
      </c>
      <c r="M44" s="156">
        <v>24.284000019999997</v>
      </c>
    </row>
    <row r="45" spans="1:13" ht="15">
      <c r="A45" s="8" t="s">
        <v>293</v>
      </c>
      <c r="B45" s="3"/>
      <c r="C45" s="37">
        <v>14.6</v>
      </c>
      <c r="D45" s="37">
        <v>23.3</v>
      </c>
      <c r="E45" s="37">
        <v>23.5</v>
      </c>
      <c r="F45" s="37">
        <v>21.3</v>
      </c>
      <c r="G45" s="37">
        <v>22.8</v>
      </c>
      <c r="H45" s="37">
        <v>23.3</v>
      </c>
      <c r="I45" s="39">
        <v>29.7</v>
      </c>
      <c r="J45" s="39">
        <v>32.2</v>
      </c>
      <c r="K45" s="156">
        <v>27</v>
      </c>
      <c r="L45" s="156">
        <v>28.799</v>
      </c>
      <c r="M45" s="156">
        <v>28.233999979999968</v>
      </c>
    </row>
    <row r="46" spans="1:13" ht="15">
      <c r="A46" s="170"/>
      <c r="B46" s="170"/>
      <c r="C46" s="171"/>
      <c r="D46" s="171"/>
      <c r="E46" s="171"/>
      <c r="F46" s="171"/>
      <c r="G46" s="171"/>
      <c r="H46" s="171"/>
      <c r="I46" s="171"/>
      <c r="J46" s="170"/>
      <c r="K46" s="170"/>
      <c r="L46" s="230"/>
      <c r="M46" s="230"/>
    </row>
    <row r="47" spans="1:13" ht="15">
      <c r="A47" s="3" t="s">
        <v>438</v>
      </c>
      <c r="B47" s="3"/>
      <c r="C47" s="3"/>
      <c r="D47" s="3"/>
      <c r="E47" s="3"/>
      <c r="F47" s="3"/>
      <c r="G47" s="3"/>
      <c r="H47" s="3"/>
      <c r="I47" s="3"/>
      <c r="J47" s="3"/>
      <c r="K47" s="3"/>
      <c r="L47" s="66"/>
      <c r="M47" s="66"/>
    </row>
    <row r="48" spans="1:13" ht="15">
      <c r="A48" s="3" t="s">
        <v>192</v>
      </c>
      <c r="B48" s="119"/>
      <c r="C48" s="3"/>
      <c r="D48" s="3"/>
      <c r="E48" s="3"/>
      <c r="F48" s="3"/>
      <c r="G48" s="3"/>
      <c r="H48" s="3"/>
      <c r="I48" s="3"/>
      <c r="J48" s="3"/>
      <c r="K48" s="3"/>
      <c r="L48" s="66"/>
      <c r="M48" s="66"/>
    </row>
    <row r="49" spans="1:13" ht="15">
      <c r="A49" s="3" t="s">
        <v>549</v>
      </c>
      <c r="B49" s="119"/>
      <c r="C49" s="3"/>
      <c r="D49" s="3"/>
      <c r="E49" s="3"/>
      <c r="F49" s="3"/>
      <c r="G49" s="3"/>
      <c r="H49" s="3"/>
      <c r="I49" s="3"/>
      <c r="J49" s="3"/>
      <c r="K49" s="3"/>
      <c r="L49" s="66"/>
      <c r="M49" s="66"/>
    </row>
    <row r="50" spans="1:13" ht="15">
      <c r="A50" s="3" t="s">
        <v>470</v>
      </c>
      <c r="B50" s="119"/>
      <c r="C50" s="3"/>
      <c r="D50" s="3"/>
      <c r="E50" s="3"/>
      <c r="F50" s="3"/>
      <c r="G50" s="3"/>
      <c r="H50" s="3"/>
      <c r="I50" s="3"/>
      <c r="J50" s="3"/>
      <c r="K50" s="3"/>
      <c r="L50" s="66"/>
      <c r="M50" s="66"/>
    </row>
    <row r="51" spans="1:13" ht="15">
      <c r="A51" s="3" t="s">
        <v>552</v>
      </c>
      <c r="B51" s="119"/>
      <c r="C51" s="3"/>
      <c r="D51" s="3"/>
      <c r="E51" s="3"/>
      <c r="F51" s="3"/>
      <c r="G51" s="3"/>
      <c r="H51" s="3"/>
      <c r="I51" s="3"/>
      <c r="J51" s="3"/>
      <c r="K51" s="3"/>
      <c r="L51" s="66"/>
      <c r="M51" s="66"/>
    </row>
    <row r="52" spans="1:13" ht="15">
      <c r="A52" s="3" t="s">
        <v>295</v>
      </c>
      <c r="B52" s="119"/>
      <c r="C52" s="3"/>
      <c r="D52" s="3"/>
      <c r="E52" s="3"/>
      <c r="F52" s="3"/>
      <c r="G52" s="3"/>
      <c r="H52" s="3"/>
      <c r="I52" s="3"/>
      <c r="J52" s="3"/>
      <c r="K52" s="3"/>
      <c r="L52" s="66"/>
      <c r="M52" s="66"/>
    </row>
    <row r="53" spans="1:13" ht="15">
      <c r="A53" s="3" t="s">
        <v>296</v>
      </c>
      <c r="B53" s="3"/>
      <c r="C53" s="3"/>
      <c r="D53" s="3"/>
      <c r="E53" s="3"/>
      <c r="F53" s="3"/>
      <c r="G53" s="3"/>
      <c r="H53" s="3"/>
      <c r="I53" s="3"/>
      <c r="J53" s="3"/>
      <c r="K53" s="3"/>
      <c r="L53" s="66"/>
      <c r="M53" s="66"/>
    </row>
    <row r="54" spans="1:13" ht="15">
      <c r="A54" s="3" t="s">
        <v>298</v>
      </c>
      <c r="B54" s="1"/>
      <c r="C54" s="1"/>
      <c r="D54" s="1"/>
      <c r="E54" s="1"/>
      <c r="F54" s="1"/>
      <c r="G54" s="1"/>
      <c r="H54" s="1"/>
      <c r="I54" s="1"/>
      <c r="J54" s="1"/>
      <c r="K54" s="1"/>
      <c r="L54" s="65"/>
      <c r="M54" s="65"/>
    </row>
    <row r="55" ht="15">
      <c r="A55" s="3" t="s">
        <v>515</v>
      </c>
    </row>
  </sheetData>
  <printOptions/>
  <pageMargins left="0.7480314960629921" right="0.7480314960629921" top="0.5905511811023623" bottom="0.5905511811023623" header="0.5118110236220472" footer="0.5118110236220472"/>
  <pageSetup horizontalDpi="600" verticalDpi="600" orientation="portrait" paperSize="9" scale="58" r:id="rId1"/>
  <headerFooter alignWithMargins="0">
    <oddHeader>&amp;R&amp;"Arial,Bold"&amp;14RAIL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u031953</cp:lastModifiedBy>
  <cp:lastPrinted>2010-08-20T08:36:19Z</cp:lastPrinted>
  <dcterms:created xsi:type="dcterms:W3CDTF">1999-02-24T15:41:12Z</dcterms:created>
  <dcterms:modified xsi:type="dcterms:W3CDTF">2010-08-20T10:51:00Z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B3582339</vt:lpwstr>
  </property>
  <property fmtid="{D5CDD505-2E9C-101B-9397-08002B2CF9AE}" pid="3" name="Objective-Comment">
    <vt:lpwstr/>
  </property>
  <property fmtid="{D5CDD505-2E9C-101B-9397-08002B2CF9AE}" pid="4" name="Objective-CreationStamp">
    <vt:filetime>2010-01-21T00:00:00Z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2010-08-20T00:00:00Z</vt:filetime>
  </property>
  <property fmtid="{D5CDD505-2E9C-101B-9397-08002B2CF9AE}" pid="8" name="Objective-ModificationStamp">
    <vt:filetime>2010-08-20T00:00:00Z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2010: Research and Analysis: Transport: 2010:</vt:lpwstr>
  </property>
  <property fmtid="{D5CDD505-2E9C-101B-9397-08002B2CF9AE}" pid="11" name="Objective-Parent">
    <vt:lpwstr>Transport Statistics: Scottish Transport Statistics 2010: Research and Analysis: Transport: 2010</vt:lpwstr>
  </property>
  <property fmtid="{D5CDD505-2E9C-101B-9397-08002B2CF9AE}" pid="12" name="Objective-State">
    <vt:lpwstr>Published</vt:lpwstr>
  </property>
  <property fmtid="{D5CDD505-2E9C-101B-9397-08002B2CF9AE}" pid="13" name="Objective-Title">
    <vt:lpwstr>chapter07</vt:lpwstr>
  </property>
  <property fmtid="{D5CDD505-2E9C-101B-9397-08002B2CF9AE}" pid="14" name="Objective-Version">
    <vt:lpwstr>12.0</vt:lpwstr>
  </property>
  <property fmtid="{D5CDD505-2E9C-101B-9397-08002B2CF9AE}" pid="15" name="Objective-VersionComment">
    <vt:lpwstr>Version 2</vt:lpwstr>
  </property>
  <property fmtid="{D5CDD505-2E9C-101B-9397-08002B2CF9AE}" pid="16" name="Objective-VersionNumber">
    <vt:i4>25</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